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e\Desktop\Documenti\Lavori\2017-VERA\"/>
    </mc:Choice>
  </mc:AlternateContent>
  <bookViews>
    <workbookView xWindow="0" yWindow="0" windowWidth="20520" windowHeight="11228" firstSheet="5" activeTab="10"/>
  </bookViews>
  <sheets>
    <sheet name="Cover" sheetId="35" r:id="rId1"/>
    <sheet name="Information and evalution" sheetId="38" r:id="rId2"/>
    <sheet name="CIA values" sheetId="26" r:id="rId3"/>
    <sheet name="Threats" sheetId="3" r:id="rId4"/>
    <sheet name="Threat values" sheetId="27" r:id="rId5"/>
    <sheet name="Controls and SOA" sheetId="23" r:id="rId6"/>
    <sheet name="Control evaluation" sheetId="28" r:id="rId7"/>
    <sheet name="Risk calculation" sheetId="20" r:id="rId8"/>
    <sheet name="Risk criteria" sheetId="25" r:id="rId9"/>
    <sheet name="Treatment-proposal" sheetId="39" r:id="rId10"/>
    <sheet name="Privacy risk" sheetId="41" r:id="rId11"/>
    <sheet name="Instructions" sheetId="40" r:id="rId12"/>
  </sheets>
  <externalReferences>
    <externalReference r:id="rId13"/>
  </externalReferences>
  <definedNames>
    <definedName name="_xlnm._FilterDatabase" localSheetId="5" hidden="1">'Controls and SOA'!$B$6:$D$120</definedName>
    <definedName name="_xlnm._FilterDatabase" localSheetId="9" hidden="1">'Treatment-proposal'!$A$5:$D$119</definedName>
    <definedName name="_xlnm.Print_Area" localSheetId="9">'Treatment-proposal'!$A$1:$D$118</definedName>
    <definedName name="_xlnm.Print_Titles" localSheetId="5">'Controls and SOA'!$6:$6</definedName>
    <definedName name="_xlnm.Print_Titles" localSheetId="1">'Information and evalution'!$6:$6</definedName>
    <definedName name="_xlnm.Print_Titles" localSheetId="10">'Privacy risk'!$6:$6</definedName>
    <definedName name="_xlnm.Print_Titles" localSheetId="7">'Risk calculation'!$12:$16</definedName>
    <definedName name="_xlnm.Print_Titles" localSheetId="3">Threats!$6:$6</definedName>
    <definedName name="_xlnm.Print_Titles" localSheetId="9">'Treatment-proposal'!$5:$5</definedName>
  </definedNames>
  <calcPr calcId="152511"/>
</workbook>
</file>

<file path=xl/calcChain.xml><?xml version="1.0" encoding="utf-8"?>
<calcChain xmlns="http://schemas.openxmlformats.org/spreadsheetml/2006/main">
  <c r="D49" i="41" l="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L49" i="41" l="1"/>
  <c r="L48" i="41"/>
  <c r="L47" i="41"/>
  <c r="L46" i="41"/>
  <c r="L45" i="41"/>
  <c r="L44" i="41"/>
  <c r="L43" i="41"/>
  <c r="L42" i="41"/>
  <c r="L41" i="41"/>
  <c r="L40" i="41"/>
  <c r="L38" i="41"/>
  <c r="L37" i="41"/>
  <c r="L36" i="41"/>
  <c r="L35" i="41"/>
  <c r="L34" i="41"/>
  <c r="L32" i="41"/>
  <c r="L30" i="41"/>
  <c r="L28" i="41"/>
  <c r="L27" i="41"/>
  <c r="L26" i="41"/>
  <c r="L25" i="41"/>
  <c r="L24" i="41"/>
  <c r="L23" i="41"/>
  <c r="L21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C159" i="20" l="1"/>
  <c r="D159" i="20"/>
  <c r="AV159" i="20"/>
  <c r="AV161" i="20"/>
  <c r="AU161" i="20"/>
  <c r="AT161" i="20"/>
  <c r="AS161" i="20"/>
  <c r="AR159" i="20"/>
  <c r="AR161" i="20"/>
  <c r="AQ159" i="20"/>
  <c r="AQ161" i="20"/>
  <c r="AP161" i="20"/>
  <c r="AO161" i="20"/>
  <c r="AN161" i="20"/>
  <c r="AM161" i="20"/>
  <c r="AL161" i="20"/>
  <c r="AK161" i="20"/>
  <c r="AJ161" i="20"/>
  <c r="AI161" i="20"/>
  <c r="AH161" i="20"/>
  <c r="AG161" i="20"/>
  <c r="AF161" i="20"/>
  <c r="AE161" i="20"/>
  <c r="AD161" i="20"/>
  <c r="AC161" i="20"/>
  <c r="AB161" i="20"/>
  <c r="AA161" i="20"/>
  <c r="Z161" i="20"/>
  <c r="Y161" i="20"/>
  <c r="X161" i="20"/>
  <c r="W161" i="20"/>
  <c r="V161" i="20"/>
  <c r="U161" i="20"/>
  <c r="T161" i="20"/>
  <c r="S161" i="20"/>
  <c r="R161" i="20"/>
  <c r="Q161" i="20"/>
  <c r="P161" i="20"/>
  <c r="O161" i="20"/>
  <c r="N161" i="20"/>
  <c r="M161" i="20"/>
  <c r="L161" i="20"/>
  <c r="K161" i="20"/>
  <c r="J161" i="20"/>
  <c r="I161" i="20"/>
  <c r="H161" i="20"/>
  <c r="G161" i="20"/>
  <c r="C132" i="20"/>
  <c r="C133" i="20"/>
  <c r="C134" i="20"/>
  <c r="C135" i="20"/>
  <c r="C136" i="20"/>
  <c r="C137" i="20"/>
  <c r="C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AY159" i="20"/>
  <c r="D158" i="20"/>
  <c r="F158" i="20"/>
  <c r="AY158" i="20" s="1"/>
  <c r="G158" i="20"/>
  <c r="H158" i="20"/>
  <c r="I158" i="20"/>
  <c r="J158" i="20"/>
  <c r="K158" i="20"/>
  <c r="L158" i="20"/>
  <c r="M158" i="20"/>
  <c r="N158" i="20"/>
  <c r="O158" i="20"/>
  <c r="P158" i="20"/>
  <c r="Q158" i="20"/>
  <c r="R158" i="20"/>
  <c r="S158" i="20"/>
  <c r="T158" i="20"/>
  <c r="U158" i="20"/>
  <c r="V158" i="20"/>
  <c r="W158" i="20"/>
  <c r="X158" i="20"/>
  <c r="Y158" i="20"/>
  <c r="Z158" i="20"/>
  <c r="AA158" i="20"/>
  <c r="AB158" i="20"/>
  <c r="AC158" i="20"/>
  <c r="AD158" i="20"/>
  <c r="AE158" i="20"/>
  <c r="AF158" i="20"/>
  <c r="AG158" i="20"/>
  <c r="AH158" i="20"/>
  <c r="AI158" i="20"/>
  <c r="AJ158" i="20"/>
  <c r="AK158" i="20"/>
  <c r="AL158" i="20"/>
  <c r="AM158" i="20"/>
  <c r="AN158" i="20"/>
  <c r="AO158" i="20"/>
  <c r="AP158" i="20"/>
  <c r="AQ158" i="20"/>
  <c r="AR158" i="20"/>
  <c r="AS158" i="20"/>
  <c r="AT158" i="20"/>
  <c r="AU158" i="20"/>
  <c r="AV158" i="20"/>
  <c r="D157" i="20"/>
  <c r="S157" i="20"/>
  <c r="W157" i="20"/>
  <c r="AC157" i="20"/>
  <c r="AK157" i="20"/>
  <c r="AL157" i="20"/>
  <c r="AM157" i="20"/>
  <c r="AN157" i="20"/>
  <c r="AO157" i="20"/>
  <c r="AQ157" i="20"/>
  <c r="AR157" i="20"/>
  <c r="AS157" i="20"/>
  <c r="AU157" i="20"/>
  <c r="AV157" i="20"/>
  <c r="AY157" i="20"/>
  <c r="D156" i="20"/>
  <c r="AB156" i="20"/>
  <c r="AG156" i="20"/>
  <c r="AH156" i="20"/>
  <c r="AI156" i="20"/>
  <c r="AJ156" i="20"/>
  <c r="AM156" i="20"/>
  <c r="AQ156" i="20"/>
  <c r="AR156" i="20"/>
  <c r="AU156" i="20"/>
  <c r="AV156" i="20"/>
  <c r="AY156" i="20"/>
  <c r="D155" i="20"/>
  <c r="F155" i="20"/>
  <c r="I155" i="20"/>
  <c r="S155" i="20"/>
  <c r="T155" i="20"/>
  <c r="U155" i="20"/>
  <c r="V155" i="20"/>
  <c r="Z155" i="20"/>
  <c r="AA155" i="20"/>
  <c r="AG155" i="20"/>
  <c r="AH155" i="20"/>
  <c r="AI155" i="20"/>
  <c r="AJ155" i="20"/>
  <c r="AK155" i="20"/>
  <c r="AL155" i="20"/>
  <c r="AN155" i="20"/>
  <c r="AP155" i="20"/>
  <c r="AQ155" i="20"/>
  <c r="AR155" i="20"/>
  <c r="AS155" i="20"/>
  <c r="AU155" i="20"/>
  <c r="AY155" i="20"/>
  <c r="D154" i="20"/>
  <c r="F154" i="20"/>
  <c r="AY154" i="20" s="1"/>
  <c r="G154" i="20"/>
  <c r="H154" i="20"/>
  <c r="I154" i="20"/>
  <c r="J154" i="20"/>
  <c r="K154" i="20"/>
  <c r="L154" i="20"/>
  <c r="M154" i="20"/>
  <c r="N154" i="20"/>
  <c r="O154" i="20"/>
  <c r="P154" i="20"/>
  <c r="Q154" i="20"/>
  <c r="R154" i="20"/>
  <c r="S154" i="20"/>
  <c r="T154" i="20"/>
  <c r="U154" i="20"/>
  <c r="V154" i="20"/>
  <c r="W154" i="20"/>
  <c r="X154" i="20"/>
  <c r="Y154" i="20"/>
  <c r="Z154" i="20"/>
  <c r="AA154" i="20"/>
  <c r="AB154" i="20"/>
  <c r="AC154" i="20"/>
  <c r="AD154" i="20"/>
  <c r="AE154" i="20"/>
  <c r="AF154" i="20"/>
  <c r="AG154" i="20"/>
  <c r="AH154" i="20"/>
  <c r="AI154" i="20"/>
  <c r="AJ154" i="20"/>
  <c r="AK154" i="20"/>
  <c r="AL154" i="20"/>
  <c r="AM154" i="20"/>
  <c r="AN154" i="20"/>
  <c r="AO154" i="20"/>
  <c r="AP154" i="20"/>
  <c r="AQ154" i="20"/>
  <c r="AR154" i="20"/>
  <c r="AS154" i="20"/>
  <c r="AT154" i="20"/>
  <c r="AU154" i="20"/>
  <c r="AV154" i="20"/>
  <c r="D153" i="20"/>
  <c r="X153" i="20"/>
  <c r="AA153" i="20"/>
  <c r="AB153" i="20"/>
  <c r="AG153" i="20"/>
  <c r="AH153" i="20"/>
  <c r="AI153" i="20"/>
  <c r="AJ153" i="20"/>
  <c r="AK153" i="20"/>
  <c r="AM153" i="20"/>
  <c r="AN153" i="20"/>
  <c r="AO153" i="20"/>
  <c r="AP153" i="20"/>
  <c r="AQ153" i="20"/>
  <c r="AR153" i="20"/>
  <c r="AS153" i="20"/>
  <c r="AU153" i="20"/>
  <c r="AV153" i="20"/>
  <c r="AY153" i="20"/>
  <c r="D152" i="20"/>
  <c r="AB152" i="20"/>
  <c r="AG152" i="20"/>
  <c r="AH152" i="20"/>
  <c r="AI152" i="20"/>
  <c r="AJ152" i="20"/>
  <c r="AM152" i="20"/>
  <c r="AQ152" i="20"/>
  <c r="AR152" i="20"/>
  <c r="AU152" i="20"/>
  <c r="AV152" i="20"/>
  <c r="AY152" i="20"/>
  <c r="D151" i="20"/>
  <c r="F151" i="20"/>
  <c r="AY151" i="20" s="1"/>
  <c r="G151" i="20"/>
  <c r="H151" i="20"/>
  <c r="I151" i="20"/>
  <c r="J151" i="20"/>
  <c r="K151" i="20"/>
  <c r="L151" i="20"/>
  <c r="M151" i="20"/>
  <c r="N151" i="20"/>
  <c r="O151" i="20"/>
  <c r="P151" i="20"/>
  <c r="Q151" i="20"/>
  <c r="R151" i="20"/>
  <c r="S151" i="20"/>
  <c r="T151" i="20"/>
  <c r="U151" i="20"/>
  <c r="V151" i="20"/>
  <c r="W151" i="20"/>
  <c r="X151" i="20"/>
  <c r="Y151" i="20"/>
  <c r="Z151" i="20"/>
  <c r="AA151" i="20"/>
  <c r="AB151" i="20"/>
  <c r="AC151" i="20"/>
  <c r="AD151" i="20"/>
  <c r="AE151" i="20"/>
  <c r="AF151" i="20"/>
  <c r="AG151" i="20"/>
  <c r="AH151" i="20"/>
  <c r="AI151" i="20"/>
  <c r="AJ151" i="20"/>
  <c r="AK151" i="20"/>
  <c r="AL151" i="20"/>
  <c r="AM151" i="20"/>
  <c r="AN151" i="20"/>
  <c r="AO151" i="20"/>
  <c r="AP151" i="20"/>
  <c r="AQ151" i="20"/>
  <c r="AR151" i="20"/>
  <c r="AS151" i="20"/>
  <c r="AT151" i="20"/>
  <c r="AU151" i="20"/>
  <c r="AV151" i="20"/>
  <c r="D150" i="20"/>
  <c r="F150" i="20"/>
  <c r="G150" i="20"/>
  <c r="H150" i="20"/>
  <c r="I150" i="20"/>
  <c r="J150" i="20"/>
  <c r="K150" i="20"/>
  <c r="L150" i="20"/>
  <c r="M150" i="20"/>
  <c r="N150" i="20"/>
  <c r="O150" i="20"/>
  <c r="P150" i="20"/>
  <c r="Q150" i="20"/>
  <c r="R150" i="20"/>
  <c r="S150" i="20"/>
  <c r="T150" i="20"/>
  <c r="U150" i="20"/>
  <c r="V150" i="20"/>
  <c r="W150" i="20"/>
  <c r="X150" i="20"/>
  <c r="Y150" i="20"/>
  <c r="Z150" i="20"/>
  <c r="AA150" i="20"/>
  <c r="AB150" i="20"/>
  <c r="AC150" i="20"/>
  <c r="AD150" i="20"/>
  <c r="AE150" i="20"/>
  <c r="AF150" i="20"/>
  <c r="AG150" i="20"/>
  <c r="AH150" i="20"/>
  <c r="AI150" i="20"/>
  <c r="AJ150" i="20"/>
  <c r="AK150" i="20"/>
  <c r="AL150" i="20"/>
  <c r="AM150" i="20"/>
  <c r="AN150" i="20"/>
  <c r="AO150" i="20"/>
  <c r="AP150" i="20"/>
  <c r="AQ150" i="20"/>
  <c r="AR150" i="20"/>
  <c r="AS150" i="20"/>
  <c r="AT150" i="20"/>
  <c r="AU150" i="20"/>
  <c r="AV150" i="20"/>
  <c r="AY150" i="20"/>
  <c r="D149" i="20"/>
  <c r="AK149" i="20"/>
  <c r="AM149" i="20"/>
  <c r="AQ149" i="20"/>
  <c r="AR149" i="20"/>
  <c r="AU149" i="20"/>
  <c r="AV149" i="20"/>
  <c r="AY149" i="20"/>
  <c r="D148" i="20"/>
  <c r="AK148" i="20"/>
  <c r="AM148" i="20"/>
  <c r="AQ148" i="20"/>
  <c r="AR148" i="20"/>
  <c r="AU148" i="20"/>
  <c r="AV148" i="20"/>
  <c r="AY148" i="20"/>
  <c r="D147" i="20"/>
  <c r="AQ147" i="20"/>
  <c r="AV147" i="20"/>
  <c r="AY147" i="20"/>
  <c r="D146" i="20"/>
  <c r="AQ146" i="20"/>
  <c r="AV146" i="20"/>
  <c r="AY146" i="20"/>
  <c r="D145" i="20"/>
  <c r="AQ145" i="20"/>
  <c r="AR145" i="20"/>
  <c r="AY145" i="20"/>
  <c r="D144" i="20"/>
  <c r="AG144" i="20"/>
  <c r="AH144" i="20"/>
  <c r="AI144" i="20"/>
  <c r="AJ144" i="20"/>
  <c r="AK144" i="20"/>
  <c r="AM144" i="20"/>
  <c r="AQ144" i="20"/>
  <c r="AR144" i="20"/>
  <c r="AY144" i="20"/>
  <c r="D143" i="20"/>
  <c r="AA143" i="20"/>
  <c r="AM143" i="20"/>
  <c r="AQ143" i="20"/>
  <c r="AR143" i="20"/>
  <c r="AV143" i="20"/>
  <c r="AY143" i="20"/>
  <c r="D142" i="20"/>
  <c r="AA142" i="20"/>
  <c r="AM142" i="20"/>
  <c r="AQ142" i="20"/>
  <c r="AR142" i="20"/>
  <c r="AV142" i="20"/>
  <c r="AY142" i="20"/>
  <c r="D141" i="20"/>
  <c r="F141" i="20"/>
  <c r="AY141" i="20" s="1"/>
  <c r="G141" i="20"/>
  <c r="H141" i="20"/>
  <c r="I141" i="20"/>
  <c r="J141" i="20"/>
  <c r="K141" i="20"/>
  <c r="L141" i="20"/>
  <c r="M141" i="20"/>
  <c r="N141" i="20"/>
  <c r="O141" i="20"/>
  <c r="P141" i="20"/>
  <c r="Q141" i="20"/>
  <c r="R141" i="20"/>
  <c r="S141" i="20"/>
  <c r="T141" i="20"/>
  <c r="U141" i="20"/>
  <c r="V141" i="20"/>
  <c r="W141" i="20"/>
  <c r="X141" i="20"/>
  <c r="Y141" i="20"/>
  <c r="Z141" i="20"/>
  <c r="AA141" i="20"/>
  <c r="AB141" i="20"/>
  <c r="AC141" i="20"/>
  <c r="AD141" i="20"/>
  <c r="AE141" i="20"/>
  <c r="AF141" i="20"/>
  <c r="AG141" i="20"/>
  <c r="AH141" i="20"/>
  <c r="AI141" i="20"/>
  <c r="AJ141" i="20"/>
  <c r="AK141" i="20"/>
  <c r="AL141" i="20"/>
  <c r="AM141" i="20"/>
  <c r="AN141" i="20"/>
  <c r="AO141" i="20"/>
  <c r="AP141" i="20"/>
  <c r="AQ141" i="20"/>
  <c r="AR141" i="20"/>
  <c r="AS141" i="20"/>
  <c r="AT141" i="20"/>
  <c r="AU141" i="20"/>
  <c r="AV141" i="20"/>
  <c r="D140" i="20"/>
  <c r="Z140" i="20"/>
  <c r="AC140" i="20"/>
  <c r="AQ140" i="20"/>
  <c r="AR140" i="20"/>
  <c r="AY140" i="20"/>
  <c r="D139" i="20"/>
  <c r="X139" i="20"/>
  <c r="Y139" i="20"/>
  <c r="Z139" i="20"/>
  <c r="AA139" i="20"/>
  <c r="AG139" i="20"/>
  <c r="AH139" i="20"/>
  <c r="AI139" i="20"/>
  <c r="AJ139" i="20"/>
  <c r="AK139" i="20"/>
  <c r="AM139" i="20"/>
  <c r="AN139" i="20"/>
  <c r="AP139" i="20"/>
  <c r="AQ139" i="20"/>
  <c r="AR139" i="20"/>
  <c r="AU139" i="20"/>
  <c r="AY139" i="20"/>
  <c r="D138" i="20"/>
  <c r="W138" i="20"/>
  <c r="X138" i="20"/>
  <c r="Y138" i="20"/>
  <c r="Z138" i="20"/>
  <c r="AA138" i="20"/>
  <c r="AG138" i="20"/>
  <c r="AH138" i="20"/>
  <c r="AI138" i="20"/>
  <c r="AJ138" i="20"/>
  <c r="AK138" i="20"/>
  <c r="AM138" i="20"/>
  <c r="AN138" i="20"/>
  <c r="AO138" i="20"/>
  <c r="AP138" i="20"/>
  <c r="AQ138" i="20"/>
  <c r="AR138" i="20"/>
  <c r="AS138" i="20"/>
  <c r="AU138" i="20"/>
  <c r="AV138" i="20"/>
  <c r="AY138" i="20"/>
  <c r="D137" i="20"/>
  <c r="W137" i="20"/>
  <c r="X137" i="20"/>
  <c r="Y137" i="20"/>
  <c r="Z137" i="20"/>
  <c r="AA137" i="20"/>
  <c r="AG137" i="20"/>
  <c r="AH137" i="20"/>
  <c r="AI137" i="20"/>
  <c r="AJ137" i="20"/>
  <c r="AK137" i="20"/>
  <c r="AM137" i="20"/>
  <c r="AN137" i="20"/>
  <c r="AO137" i="20"/>
  <c r="AP137" i="20"/>
  <c r="AQ137" i="20"/>
  <c r="AR137" i="20"/>
  <c r="AS137" i="20"/>
  <c r="AU137" i="20"/>
  <c r="AV137" i="20"/>
  <c r="AY137" i="20"/>
  <c r="D136" i="20"/>
  <c r="AQ136" i="20"/>
  <c r="AR136" i="20"/>
  <c r="AY136" i="20"/>
  <c r="D135" i="20"/>
  <c r="AQ135" i="20"/>
  <c r="AR135" i="20"/>
  <c r="AY135" i="20"/>
  <c r="D134" i="20"/>
  <c r="AQ134" i="20"/>
  <c r="AR134" i="20"/>
  <c r="AY134" i="20"/>
  <c r="D133" i="20"/>
  <c r="AQ133" i="20"/>
  <c r="AR133" i="20"/>
  <c r="AY133" i="20"/>
  <c r="D132" i="20"/>
  <c r="AQ132" i="20"/>
  <c r="AR132" i="20"/>
  <c r="AY132" i="20"/>
  <c r="C126" i="20"/>
  <c r="D126" i="20"/>
  <c r="AQ126" i="20"/>
  <c r="C123" i="20"/>
  <c r="D123" i="20"/>
  <c r="AQ123" i="20"/>
  <c r="C103" i="20"/>
  <c r="D103" i="20"/>
  <c r="AQ103" i="20"/>
  <c r="C101" i="20"/>
  <c r="D101" i="20"/>
  <c r="AQ101" i="20"/>
  <c r="C99" i="20"/>
  <c r="D99" i="20"/>
  <c r="AQ99" i="20"/>
  <c r="C98" i="20"/>
  <c r="D98" i="20"/>
  <c r="AQ98" i="20"/>
  <c r="C97" i="20"/>
  <c r="D97" i="20"/>
  <c r="AQ97" i="20"/>
  <c r="C96" i="20"/>
  <c r="D96" i="20"/>
  <c r="AQ96" i="20"/>
  <c r="C95" i="20"/>
  <c r="D95" i="20"/>
  <c r="AQ95" i="20"/>
  <c r="C94" i="20"/>
  <c r="D94" i="20"/>
  <c r="AQ94" i="20"/>
  <c r="C85" i="20"/>
  <c r="D85" i="20"/>
  <c r="AQ85" i="20"/>
  <c r="C83" i="20"/>
  <c r="D83" i="20"/>
  <c r="AQ83" i="20"/>
  <c r="C78" i="20"/>
  <c r="D78" i="20"/>
  <c r="AQ78" i="20"/>
  <c r="C50" i="20"/>
  <c r="D50" i="20"/>
  <c r="AQ50" i="20"/>
  <c r="C48" i="20"/>
  <c r="D48" i="20"/>
  <c r="AQ48" i="20"/>
  <c r="C47" i="20"/>
  <c r="D47" i="20"/>
  <c r="AQ47" i="20"/>
  <c r="C46" i="20"/>
  <c r="D46" i="20"/>
  <c r="AQ46" i="20"/>
  <c r="C45" i="20"/>
  <c r="D45" i="20"/>
  <c r="AQ45" i="20"/>
  <c r="C44" i="20"/>
  <c r="D44" i="20"/>
  <c r="AQ44" i="20"/>
  <c r="C42" i="20"/>
  <c r="D42" i="20"/>
  <c r="AQ42" i="20"/>
  <c r="C38" i="20"/>
  <c r="D38" i="20"/>
  <c r="AQ38" i="20"/>
  <c r="C37" i="20"/>
  <c r="D37" i="20"/>
  <c r="AQ37" i="20"/>
  <c r="C36" i="20"/>
  <c r="D36" i="20"/>
  <c r="AQ36" i="20"/>
  <c r="C21" i="20"/>
  <c r="D21" i="20"/>
  <c r="AQ21" i="20"/>
  <c r="E10" i="20"/>
  <c r="F10" i="20"/>
  <c r="AQ14" i="20"/>
  <c r="AQ16" i="20"/>
  <c r="AP14" i="20"/>
  <c r="C17" i="20"/>
  <c r="D17" i="20"/>
  <c r="AP17" i="20"/>
  <c r="C18" i="20"/>
  <c r="D18" i="20"/>
  <c r="AP18" i="20"/>
  <c r="C19" i="20"/>
  <c r="D19" i="20"/>
  <c r="AP19" i="20"/>
  <c r="C22" i="20"/>
  <c r="D22" i="20"/>
  <c r="AP22" i="20"/>
  <c r="C23" i="20"/>
  <c r="D23" i="20"/>
  <c r="AP23" i="20"/>
  <c r="C26" i="20"/>
  <c r="D26" i="20"/>
  <c r="AP26" i="20"/>
  <c r="C27" i="20"/>
  <c r="D27" i="20"/>
  <c r="AP27" i="20"/>
  <c r="C28" i="20"/>
  <c r="D28" i="20"/>
  <c r="AP28" i="20"/>
  <c r="C29" i="20"/>
  <c r="D29" i="20"/>
  <c r="AP29" i="20"/>
  <c r="C30" i="20"/>
  <c r="D30" i="20"/>
  <c r="AP30" i="20"/>
  <c r="C32" i="20"/>
  <c r="D32" i="20"/>
  <c r="AP32" i="20"/>
  <c r="C33" i="20"/>
  <c r="D33" i="20"/>
  <c r="AP33" i="20"/>
  <c r="C34" i="20"/>
  <c r="D34" i="20"/>
  <c r="AP34" i="20"/>
  <c r="C43" i="20"/>
  <c r="D43" i="20"/>
  <c r="AP43" i="20"/>
  <c r="AP48" i="20"/>
  <c r="C51" i="20"/>
  <c r="D51" i="20"/>
  <c r="AP51" i="20"/>
  <c r="C79" i="20"/>
  <c r="D79" i="20"/>
  <c r="AP79" i="20"/>
  <c r="C80" i="20"/>
  <c r="D80" i="20"/>
  <c r="AP80" i="20"/>
  <c r="C81" i="20"/>
  <c r="D81" i="20"/>
  <c r="AP81" i="20"/>
  <c r="C82" i="20"/>
  <c r="D82" i="20"/>
  <c r="AP82" i="20"/>
  <c r="C84" i="20"/>
  <c r="D84" i="20"/>
  <c r="AP84" i="20"/>
  <c r="C87" i="20"/>
  <c r="D87" i="20"/>
  <c r="AP87" i="20"/>
  <c r="C88" i="20"/>
  <c r="D88" i="20"/>
  <c r="AP88" i="20"/>
  <c r="C89" i="20"/>
  <c r="D89" i="20"/>
  <c r="AP89" i="20"/>
  <c r="C90" i="20"/>
  <c r="D90" i="20"/>
  <c r="AP90" i="20"/>
  <c r="C91" i="20"/>
  <c r="D91" i="20"/>
  <c r="AP91" i="20"/>
  <c r="C92" i="20"/>
  <c r="D92" i="20"/>
  <c r="AP92" i="20"/>
  <c r="C107" i="20"/>
  <c r="D107" i="20"/>
  <c r="AP107" i="20"/>
  <c r="C108" i="20"/>
  <c r="D108" i="20"/>
  <c r="AP108" i="20"/>
  <c r="C109" i="20"/>
  <c r="D109" i="20"/>
  <c r="AP109" i="20"/>
  <c r="C110" i="20"/>
  <c r="D110" i="20"/>
  <c r="AP110" i="20"/>
  <c r="C111" i="20"/>
  <c r="D111" i="20"/>
  <c r="AP111" i="20"/>
  <c r="C112" i="20"/>
  <c r="D112" i="20"/>
  <c r="AP112" i="20"/>
  <c r="C113" i="20"/>
  <c r="D113" i="20"/>
  <c r="AP113" i="20"/>
  <c r="C114" i="20"/>
  <c r="D114" i="20"/>
  <c r="AP114" i="20"/>
  <c r="C115" i="20"/>
  <c r="D115" i="20"/>
  <c r="AP115" i="20"/>
  <c r="C116" i="20"/>
  <c r="D116" i="20"/>
  <c r="AP116" i="20"/>
  <c r="C117" i="20"/>
  <c r="D117" i="20"/>
  <c r="AP117" i="20"/>
  <c r="C118" i="20"/>
  <c r="D118" i="20"/>
  <c r="AP118" i="20"/>
  <c r="C125" i="20"/>
  <c r="D125" i="20"/>
  <c r="AP125" i="20"/>
  <c r="C128" i="20"/>
  <c r="D128" i="20"/>
  <c r="AP128" i="20"/>
  <c r="G10" i="20"/>
  <c r="AP16" i="20"/>
  <c r="H23" i="38"/>
  <c r="G23" i="38"/>
  <c r="F23" i="38"/>
  <c r="T14" i="20"/>
  <c r="S14" i="20"/>
  <c r="AI14" i="20"/>
  <c r="AH14" i="20"/>
  <c r="AG14" i="20"/>
  <c r="S16" i="20"/>
  <c r="T16" i="20"/>
  <c r="C130" i="20"/>
  <c r="D130" i="20"/>
  <c r="C129" i="20"/>
  <c r="D129" i="20"/>
  <c r="C25" i="20"/>
  <c r="D25" i="20"/>
  <c r="F14" i="20"/>
  <c r="G14" i="20"/>
  <c r="AH16" i="20"/>
  <c r="AH130" i="20"/>
  <c r="AG16" i="20"/>
  <c r="AG130" i="20"/>
  <c r="C77" i="20"/>
  <c r="D77" i="20"/>
  <c r="C76" i="20"/>
  <c r="D76" i="20"/>
  <c r="C75" i="20"/>
  <c r="D75" i="20"/>
  <c r="S75" i="20"/>
  <c r="C74" i="20"/>
  <c r="D74" i="20"/>
  <c r="C73" i="20"/>
  <c r="D73" i="20"/>
  <c r="S73" i="20"/>
  <c r="C72" i="20"/>
  <c r="D72" i="20"/>
  <c r="C71" i="20"/>
  <c r="D71" i="20"/>
  <c r="S74" i="20"/>
  <c r="T74" i="20"/>
  <c r="AH75" i="20"/>
  <c r="AG75" i="20"/>
  <c r="AH76" i="20"/>
  <c r="AG76" i="20"/>
  <c r="AH78" i="20"/>
  <c r="AG78" i="20"/>
  <c r="S18" i="20"/>
  <c r="S17" i="20"/>
  <c r="S19" i="20"/>
  <c r="C20" i="20"/>
  <c r="D20" i="20"/>
  <c r="S22" i="20"/>
  <c r="S23" i="20"/>
  <c r="C24" i="20"/>
  <c r="D24" i="20"/>
  <c r="S26" i="20"/>
  <c r="S27" i="20"/>
  <c r="S28" i="20"/>
  <c r="S29" i="20"/>
  <c r="S30" i="20"/>
  <c r="C31" i="20"/>
  <c r="D31" i="20"/>
  <c r="S32" i="20"/>
  <c r="S33" i="20"/>
  <c r="S34" i="20"/>
  <c r="C35" i="20"/>
  <c r="D35" i="20"/>
  <c r="C39" i="20"/>
  <c r="D39" i="20"/>
  <c r="C40" i="20"/>
  <c r="D40" i="20"/>
  <c r="C41" i="20"/>
  <c r="D41" i="20"/>
  <c r="S42" i="20"/>
  <c r="S43" i="20"/>
  <c r="S44" i="20"/>
  <c r="S45" i="20"/>
  <c r="C49" i="20"/>
  <c r="D49" i="20"/>
  <c r="C52" i="20"/>
  <c r="D52" i="20"/>
  <c r="C53" i="20"/>
  <c r="D53" i="20"/>
  <c r="C54" i="20"/>
  <c r="D54" i="20"/>
  <c r="C55" i="20"/>
  <c r="D55" i="20"/>
  <c r="C56" i="20"/>
  <c r="D56" i="20"/>
  <c r="C57" i="20"/>
  <c r="D57" i="20"/>
  <c r="C58" i="20"/>
  <c r="D58" i="20"/>
  <c r="C59" i="20"/>
  <c r="D59" i="20"/>
  <c r="C60" i="20"/>
  <c r="D60" i="20"/>
  <c r="C61" i="20"/>
  <c r="D61" i="20"/>
  <c r="C62" i="20"/>
  <c r="D62" i="20"/>
  <c r="C63" i="20"/>
  <c r="D63" i="20"/>
  <c r="C64" i="20"/>
  <c r="D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S79" i="20"/>
  <c r="S80" i="20"/>
  <c r="S81" i="20"/>
  <c r="S82" i="20"/>
  <c r="S83" i="20"/>
  <c r="S84" i="20"/>
  <c r="S85" i="20"/>
  <c r="C86" i="20"/>
  <c r="D86" i="20"/>
  <c r="S86" i="20"/>
  <c r="S87" i="20"/>
  <c r="S88" i="20"/>
  <c r="S89" i="20"/>
  <c r="S91" i="20"/>
  <c r="S92" i="20"/>
  <c r="C93" i="20"/>
  <c r="D93" i="20"/>
  <c r="S98" i="20"/>
  <c r="S99" i="20"/>
  <c r="C100" i="20"/>
  <c r="D100" i="20"/>
  <c r="S100" i="20"/>
  <c r="S101" i="20"/>
  <c r="C102" i="20"/>
  <c r="D102" i="20"/>
  <c r="S103" i="20"/>
  <c r="C104" i="20"/>
  <c r="D104" i="20"/>
  <c r="C105" i="20"/>
  <c r="D105" i="20"/>
  <c r="S105" i="20"/>
  <c r="C106" i="20"/>
  <c r="D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C119" i="20"/>
  <c r="D119" i="20"/>
  <c r="S119" i="20"/>
  <c r="C120" i="20"/>
  <c r="D120" i="20"/>
  <c r="S120" i="20"/>
  <c r="C121" i="20"/>
  <c r="D121" i="20"/>
  <c r="S121" i="20"/>
  <c r="C122" i="20"/>
  <c r="D122" i="20"/>
  <c r="S122" i="20"/>
  <c r="C124" i="20"/>
  <c r="D124" i="20"/>
  <c r="C127" i="20"/>
  <c r="D127" i="20"/>
  <c r="S128" i="20"/>
  <c r="AV14" i="20"/>
  <c r="AU14" i="20"/>
  <c r="AT14" i="20"/>
  <c r="AS14" i="20"/>
  <c r="AR14" i="20"/>
  <c r="AO14" i="20"/>
  <c r="AN14" i="20"/>
  <c r="AM14" i="20"/>
  <c r="AL14" i="20"/>
  <c r="AK14" i="20"/>
  <c r="AJ14" i="20"/>
  <c r="AF14" i="20"/>
  <c r="AE14" i="20"/>
  <c r="AD14" i="20"/>
  <c r="AC14" i="20"/>
  <c r="AB14" i="20"/>
  <c r="AA14" i="20"/>
  <c r="Z14" i="20"/>
  <c r="Z16" i="20"/>
  <c r="Y14" i="20"/>
  <c r="X14" i="20"/>
  <c r="W14" i="20"/>
  <c r="V14" i="20"/>
  <c r="U14" i="20"/>
  <c r="R14" i="20"/>
  <c r="Q14" i="20"/>
  <c r="P14" i="20"/>
  <c r="O14" i="20"/>
  <c r="N14" i="20"/>
  <c r="M14" i="20"/>
  <c r="L14" i="20"/>
  <c r="K14" i="20"/>
  <c r="K16" i="20"/>
  <c r="K22" i="20"/>
  <c r="J14" i="20"/>
  <c r="I14" i="20"/>
  <c r="H14" i="20"/>
  <c r="G16" i="20"/>
  <c r="K21" i="20"/>
  <c r="AH107" i="20"/>
  <c r="AG107" i="20"/>
  <c r="AH55" i="20"/>
  <c r="AG55" i="20"/>
  <c r="AH27" i="20"/>
  <c r="AG27" i="20"/>
  <c r="AH118" i="20"/>
  <c r="AG118" i="20"/>
  <c r="AH114" i="20"/>
  <c r="AG114" i="20"/>
  <c r="AH102" i="20"/>
  <c r="AG102" i="20"/>
  <c r="AH98" i="20"/>
  <c r="AG98" i="20"/>
  <c r="AH94" i="20"/>
  <c r="AG94" i="20"/>
  <c r="AH82" i="20"/>
  <c r="AG82" i="20"/>
  <c r="AH30" i="20"/>
  <c r="AG30" i="20"/>
  <c r="AH26" i="20"/>
  <c r="AG26" i="20"/>
  <c r="AH18" i="20"/>
  <c r="AG18" i="20"/>
  <c r="AH115" i="20"/>
  <c r="AG115" i="20"/>
  <c r="AH99" i="20"/>
  <c r="AG99" i="20"/>
  <c r="AH83" i="20"/>
  <c r="AG83" i="20"/>
  <c r="AH22" i="20"/>
  <c r="AG22" i="20"/>
  <c r="AH117" i="20"/>
  <c r="AG117" i="20"/>
  <c r="AH113" i="20"/>
  <c r="AG113" i="20"/>
  <c r="AH109" i="20"/>
  <c r="AG109" i="20"/>
  <c r="AH101" i="20"/>
  <c r="AG101" i="20"/>
  <c r="AH97" i="20"/>
  <c r="AG97" i="20"/>
  <c r="AH85" i="20"/>
  <c r="AG85" i="20"/>
  <c r="AH81" i="20"/>
  <c r="AG81" i="20"/>
  <c r="AH33" i="20"/>
  <c r="AG33" i="20"/>
  <c r="AH29" i="20"/>
  <c r="AG29" i="20"/>
  <c r="AH19" i="20"/>
  <c r="AG19" i="20"/>
  <c r="AH103" i="20"/>
  <c r="AG103" i="20"/>
  <c r="AH79" i="20"/>
  <c r="AG79" i="20"/>
  <c r="AH128" i="20"/>
  <c r="AG128" i="20"/>
  <c r="AH116" i="20"/>
  <c r="AG116" i="20"/>
  <c r="AH112" i="20"/>
  <c r="AG112" i="20"/>
  <c r="AH108" i="20"/>
  <c r="AG108" i="20"/>
  <c r="AH104" i="20"/>
  <c r="AG104" i="20"/>
  <c r="AH84" i="20"/>
  <c r="AG84" i="20"/>
  <c r="AH80" i="20"/>
  <c r="AG80" i="20"/>
  <c r="AH32" i="20"/>
  <c r="AG32" i="20"/>
  <c r="AH28" i="20"/>
  <c r="AG28" i="20"/>
  <c r="AH23" i="20"/>
  <c r="AG23" i="20"/>
  <c r="AH17" i="20"/>
  <c r="AG17" i="20"/>
  <c r="G32" i="20"/>
  <c r="G23" i="20"/>
  <c r="G17" i="20"/>
  <c r="G19" i="20"/>
  <c r="F16" i="20"/>
  <c r="G33" i="20"/>
  <c r="G18" i="20"/>
  <c r="W16" i="20"/>
  <c r="W18" i="20"/>
  <c r="T110" i="20"/>
  <c r="W103" i="20"/>
  <c r="F17" i="20"/>
  <c r="F33" i="20"/>
  <c r="F29" i="20"/>
  <c r="AY29" i="20" s="1"/>
  <c r="F21" i="20"/>
  <c r="F18" i="20"/>
  <c r="F32" i="20"/>
  <c r="F23" i="20"/>
  <c r="AY23" i="20" s="1"/>
  <c r="F19" i="20"/>
  <c r="T73" i="20"/>
  <c r="AD16" i="20"/>
  <c r="AA16" i="20"/>
  <c r="AA37" i="20"/>
  <c r="T115" i="20"/>
  <c r="T111" i="20"/>
  <c r="T107" i="20"/>
  <c r="T112" i="20"/>
  <c r="T121" i="20"/>
  <c r="T75" i="20"/>
  <c r="T109" i="20"/>
  <c r="T117" i="20"/>
  <c r="T120" i="20"/>
  <c r="T119" i="20"/>
  <c r="T113" i="20"/>
  <c r="W57" i="20"/>
  <c r="T108" i="20"/>
  <c r="W118" i="20"/>
  <c r="W21" i="20"/>
  <c r="W99" i="20"/>
  <c r="W19" i="20"/>
  <c r="W117" i="20"/>
  <c r="W56" i="20"/>
  <c r="W91" i="20"/>
  <c r="W67" i="20"/>
  <c r="W97" i="20"/>
  <c r="W105" i="20"/>
  <c r="W64" i="20"/>
  <c r="W96" i="20"/>
  <c r="T116" i="20"/>
  <c r="W113" i="20"/>
  <c r="W90" i="20"/>
  <c r="W130" i="20"/>
  <c r="W30" i="20"/>
  <c r="W110" i="20"/>
  <c r="W123" i="20"/>
  <c r="W74" i="20"/>
  <c r="W27" i="20"/>
  <c r="W43" i="20"/>
  <c r="W101" i="20"/>
  <c r="W42" i="20"/>
  <c r="W84" i="20"/>
  <c r="W116" i="20"/>
  <c r="W17" i="20"/>
  <c r="W106" i="20"/>
  <c r="X16" i="20"/>
  <c r="X23" i="20"/>
  <c r="W83" i="20"/>
  <c r="W115" i="20"/>
  <c r="W95" i="20"/>
  <c r="W71" i="20"/>
  <c r="W87" i="20"/>
  <c r="W31" i="20"/>
  <c r="W93" i="20"/>
  <c r="W109" i="20"/>
  <c r="W85" i="20"/>
  <c r="W69" i="20"/>
  <c r="W28" i="20"/>
  <c r="W72" i="20"/>
  <c r="W104" i="20"/>
  <c r="W112" i="20"/>
  <c r="W34" i="20"/>
  <c r="W94" i="20"/>
  <c r="T114" i="20"/>
  <c r="W88" i="20"/>
  <c r="Z31" i="20"/>
  <c r="W23" i="20"/>
  <c r="W107" i="20"/>
  <c r="W33" i="20"/>
  <c r="W89" i="20"/>
  <c r="W129" i="20"/>
  <c r="W32" i="20"/>
  <c r="W92" i="20"/>
  <c r="W108" i="20"/>
  <c r="W128" i="20"/>
  <c r="W22" i="20"/>
  <c r="W66" i="20"/>
  <c r="W98" i="20"/>
  <c r="W114" i="20"/>
  <c r="AB16" i="20"/>
  <c r="AB79" i="20"/>
  <c r="AS16" i="20"/>
  <c r="T118" i="20"/>
  <c r="T32" i="20"/>
  <c r="W51" i="20"/>
  <c r="W127" i="20"/>
  <c r="AO16" i="20"/>
  <c r="AO17" i="20"/>
  <c r="AC16" i="20"/>
  <c r="AN16" i="20"/>
  <c r="AN17" i="20"/>
  <c r="V16" i="20"/>
  <c r="V19" i="20"/>
  <c r="AI16" i="20"/>
  <c r="I16" i="20"/>
  <c r="I18" i="20"/>
  <c r="J16" i="20"/>
  <c r="AV16" i="20"/>
  <c r="AV103" i="20"/>
  <c r="AK16" i="20"/>
  <c r="AK103" i="20"/>
  <c r="AR16" i="20"/>
  <c r="AR103" i="20"/>
  <c r="Q16" i="20"/>
  <c r="P16" i="20"/>
  <c r="N16" i="20"/>
  <c r="N17" i="20"/>
  <c r="AU16" i="20"/>
  <c r="AU103" i="20"/>
  <c r="AQ18" i="20"/>
  <c r="AJ16" i="20"/>
  <c r="AF16" i="20"/>
  <c r="AM16" i="20"/>
  <c r="AM103" i="20"/>
  <c r="AE16" i="20"/>
  <c r="O16" i="20"/>
  <c r="R16" i="20"/>
  <c r="H16" i="20"/>
  <c r="AT16" i="20"/>
  <c r="AT19" i="20"/>
  <c r="M16" i="20"/>
  <c r="AL16" i="20"/>
  <c r="AL103" i="20"/>
  <c r="Y16" i="20"/>
  <c r="L16" i="20"/>
  <c r="U16" i="20"/>
  <c r="AC18" i="20"/>
  <c r="AC103" i="20"/>
  <c r="AD100" i="20"/>
  <c r="AD103" i="20"/>
  <c r="AI18" i="20"/>
  <c r="AI103" i="20"/>
  <c r="AS88" i="20"/>
  <c r="AS103" i="20"/>
  <c r="AD96" i="20"/>
  <c r="AD84" i="20"/>
  <c r="AD17" i="20"/>
  <c r="AD99" i="20"/>
  <c r="AD97" i="20"/>
  <c r="AD18" i="20"/>
  <c r="AD32" i="20"/>
  <c r="AB107" i="20"/>
  <c r="AD79" i="20"/>
  <c r="AD38" i="20"/>
  <c r="AD19" i="20"/>
  <c r="AD108" i="20"/>
  <c r="AD91" i="20"/>
  <c r="AD33" i="20"/>
  <c r="AD80" i="20"/>
  <c r="Z34" i="20"/>
  <c r="AB97" i="20"/>
  <c r="AD109" i="20"/>
  <c r="AD23" i="20"/>
  <c r="AD112" i="20"/>
  <c r="AD82" i="20"/>
  <c r="AD98" i="20"/>
  <c r="Z19" i="20"/>
  <c r="AD21" i="20"/>
  <c r="AD129" i="20"/>
  <c r="AD37" i="20"/>
  <c r="AD104" i="20"/>
  <c r="AD118" i="20"/>
  <c r="AD22" i="20"/>
  <c r="Z107" i="20"/>
  <c r="AB94" i="20"/>
  <c r="AD127" i="20"/>
  <c r="AD117" i="20"/>
  <c r="AD115" i="20"/>
  <c r="AD57" i="20"/>
  <c r="AD113" i="20"/>
  <c r="AD56" i="20"/>
  <c r="AD28" i="20"/>
  <c r="AD128" i="20"/>
  <c r="AD94" i="20"/>
  <c r="AD126" i="20"/>
  <c r="Z109" i="20"/>
  <c r="X116" i="20"/>
  <c r="AB32" i="20"/>
  <c r="AD123" i="20"/>
  <c r="AD107" i="20"/>
  <c r="AD125" i="20"/>
  <c r="AD95" i="20"/>
  <c r="AD101" i="20"/>
  <c r="AD36" i="20"/>
  <c r="AD92" i="20"/>
  <c r="AD116" i="20"/>
  <c r="AD34" i="20"/>
  <c r="AD114" i="20"/>
  <c r="AD130" i="20"/>
  <c r="Z27" i="20"/>
  <c r="X34" i="20"/>
  <c r="Z33" i="20"/>
  <c r="Z70" i="20"/>
  <c r="X49" i="20"/>
  <c r="AS115" i="20"/>
  <c r="Z40" i="20"/>
  <c r="X107" i="20"/>
  <c r="AA36" i="20"/>
  <c r="AC19" i="20"/>
  <c r="AS42" i="20"/>
  <c r="AS104" i="20"/>
  <c r="AS30" i="20"/>
  <c r="AA41" i="20"/>
  <c r="AS69" i="20"/>
  <c r="AS80" i="20"/>
  <c r="AA27" i="20"/>
  <c r="AS18" i="20"/>
  <c r="AA23" i="20"/>
  <c r="AA30" i="20"/>
  <c r="AS27" i="20"/>
  <c r="X93" i="20"/>
  <c r="X21" i="20"/>
  <c r="AS113" i="20"/>
  <c r="AS109" i="20"/>
  <c r="AS114" i="20"/>
  <c r="AS87" i="20"/>
  <c r="AA108" i="20"/>
  <c r="AS31" i="20"/>
  <c r="X22" i="20"/>
  <c r="AS71" i="20"/>
  <c r="AS53" i="20"/>
  <c r="AS47" i="20"/>
  <c r="AS79" i="20"/>
  <c r="AI19" i="20"/>
  <c r="AT17" i="20"/>
  <c r="AA93" i="20"/>
  <c r="AA31" i="20"/>
  <c r="AA34" i="20"/>
  <c r="AA90" i="20"/>
  <c r="AA26" i="20"/>
  <c r="AA17" i="20"/>
  <c r="AA19" i="20"/>
  <c r="AA107" i="20"/>
  <c r="AA29" i="20"/>
  <c r="AA33" i="20"/>
  <c r="AA28" i="20"/>
  <c r="AA128" i="20"/>
  <c r="AA38" i="20"/>
  <c r="AA91" i="20"/>
  <c r="AA35" i="20"/>
  <c r="AA92" i="20"/>
  <c r="AA32" i="20"/>
  <c r="AA22" i="20"/>
  <c r="AA18" i="20"/>
  <c r="AA109" i="20"/>
  <c r="V18" i="20"/>
  <c r="Z18" i="20"/>
  <c r="AB109" i="20"/>
  <c r="AB80" i="20"/>
  <c r="AB128" i="20"/>
  <c r="AB33" i="20"/>
  <c r="AB18" i="20"/>
  <c r="Z29" i="20"/>
  <c r="Z26" i="20"/>
  <c r="Z32" i="20"/>
  <c r="Z22" i="20"/>
  <c r="Z17" i="20"/>
  <c r="AB23" i="20"/>
  <c r="AB95" i="20"/>
  <c r="AB108" i="20"/>
  <c r="AB34" i="20"/>
  <c r="Z35" i="20"/>
  <c r="Z37" i="20"/>
  <c r="Z108" i="20"/>
  <c r="Z28" i="20"/>
  <c r="Z30" i="20"/>
  <c r="AB17" i="20"/>
  <c r="AB19" i="20"/>
  <c r="Z39" i="20"/>
  <c r="AB81" i="20"/>
  <c r="AB96" i="20"/>
  <c r="AB82" i="20"/>
  <c r="Z23" i="20"/>
  <c r="Z93" i="20"/>
  <c r="Z38" i="20"/>
  <c r="Z128" i="20"/>
  <c r="Z36" i="20"/>
  <c r="AS59" i="20"/>
  <c r="X117" i="20"/>
  <c r="X36" i="20"/>
  <c r="X60" i="20"/>
  <c r="X32" i="20"/>
  <c r="X30" i="20"/>
  <c r="X26" i="20"/>
  <c r="X38" i="20"/>
  <c r="AS23" i="20"/>
  <c r="AS25" i="20"/>
  <c r="AS51" i="20"/>
  <c r="AS49" i="20"/>
  <c r="AS44" i="20"/>
  <c r="AS58" i="20"/>
  <c r="AS28" i="20"/>
  <c r="AS112" i="20"/>
  <c r="AS50" i="20"/>
  <c r="AS86" i="20"/>
  <c r="AS126" i="20"/>
  <c r="AS17" i="20"/>
  <c r="X19" i="20"/>
  <c r="AQ19" i="20"/>
  <c r="AS81" i="20"/>
  <c r="X115" i="20"/>
  <c r="AS123" i="20"/>
  <c r="X63" i="20"/>
  <c r="X59" i="20"/>
  <c r="X112" i="20"/>
  <c r="X108" i="20"/>
  <c r="X33" i="20"/>
  <c r="X35" i="20"/>
  <c r="X118" i="20"/>
  <c r="X17" i="20"/>
  <c r="AS97" i="20"/>
  <c r="AS20" i="20"/>
  <c r="AS84" i="20"/>
  <c r="AS21" i="20"/>
  <c r="AS108" i="20"/>
  <c r="AS92" i="20"/>
  <c r="AS22" i="20"/>
  <c r="AS46" i="20"/>
  <c r="AS116" i="20"/>
  <c r="AS48" i="20"/>
  <c r="AS94" i="20"/>
  <c r="AS130" i="20"/>
  <c r="X37" i="20"/>
  <c r="AS19" i="20"/>
  <c r="AN18" i="20"/>
  <c r="X18" i="20"/>
  <c r="AS117" i="20"/>
  <c r="AS101" i="20"/>
  <c r="AS77" i="20"/>
  <c r="X31" i="20"/>
  <c r="X27" i="20"/>
  <c r="X109" i="20"/>
  <c r="X113" i="20"/>
  <c r="X58" i="20"/>
  <c r="X128" i="20"/>
  <c r="X114" i="20"/>
  <c r="AS125" i="20"/>
  <c r="AS43" i="20"/>
  <c r="AS107" i="20"/>
  <c r="AS99" i="20"/>
  <c r="AS45" i="20"/>
  <c r="AS54" i="20"/>
  <c r="AS52" i="20"/>
  <c r="AS128" i="20"/>
  <c r="AS118" i="20"/>
  <c r="AS29" i="20"/>
  <c r="AS98" i="20"/>
  <c r="AS82" i="20"/>
  <c r="R18" i="20"/>
  <c r="R130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V19" i="20"/>
  <c r="AV94" i="20"/>
  <c r="AV88" i="20"/>
  <c r="AV106" i="20"/>
  <c r="AY106" i="20"/>
  <c r="AV57" i="20"/>
  <c r="AV110" i="20"/>
  <c r="AV130" i="20"/>
  <c r="AV98" i="20"/>
  <c r="AV114" i="20"/>
  <c r="AV30" i="20"/>
  <c r="AV116" i="20"/>
  <c r="AV74" i="20"/>
  <c r="AV90" i="20"/>
  <c r="AV42" i="20"/>
  <c r="AV118" i="20"/>
  <c r="AV66" i="20"/>
  <c r="AV34" i="20"/>
  <c r="AV22" i="20"/>
  <c r="AV84" i="20"/>
  <c r="AV32" i="20"/>
  <c r="AV129" i="20"/>
  <c r="AV113" i="20"/>
  <c r="AV96" i="20"/>
  <c r="AV64" i="20"/>
  <c r="AV28" i="20"/>
  <c r="AV128" i="20"/>
  <c r="AV108" i="20"/>
  <c r="AV92" i="20"/>
  <c r="AV97" i="20"/>
  <c r="AV33" i="20"/>
  <c r="AV31" i="20"/>
  <c r="AV95" i="20"/>
  <c r="AV89" i="20"/>
  <c r="AV83" i="20"/>
  <c r="AV115" i="20"/>
  <c r="AV51" i="20"/>
  <c r="AV87" i="20"/>
  <c r="AV99" i="20"/>
  <c r="AV127" i="20"/>
  <c r="AV27" i="20"/>
  <c r="AV71" i="20"/>
  <c r="AV104" i="20"/>
  <c r="AV56" i="20"/>
  <c r="AV105" i="20"/>
  <c r="AV101" i="20"/>
  <c r="AV107" i="20"/>
  <c r="AV91" i="20"/>
  <c r="AV43" i="20"/>
  <c r="AV21" i="20"/>
  <c r="AV85" i="20"/>
  <c r="AV67" i="20"/>
  <c r="AV93" i="20"/>
  <c r="AV109" i="20"/>
  <c r="AV69" i="20"/>
  <c r="AV117" i="20"/>
  <c r="AV112" i="20"/>
  <c r="AV23" i="20"/>
  <c r="AV123" i="20"/>
  <c r="G118" i="20"/>
  <c r="G122" i="20"/>
  <c r="G128" i="20"/>
  <c r="G114" i="20"/>
  <c r="G66" i="20"/>
  <c r="G78" i="20"/>
  <c r="G64" i="20"/>
  <c r="G121" i="20"/>
  <c r="G120" i="20"/>
  <c r="G112" i="20"/>
  <c r="G67" i="20"/>
  <c r="G116" i="20"/>
  <c r="G115" i="20"/>
  <c r="G69" i="20"/>
  <c r="G117" i="20"/>
  <c r="G65" i="20"/>
  <c r="G61" i="20"/>
  <c r="G113" i="20"/>
  <c r="G119" i="20"/>
  <c r="G68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30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J18" i="20"/>
  <c r="AJ122" i="20"/>
  <c r="AJ118" i="20"/>
  <c r="AJ114" i="20"/>
  <c r="AJ98" i="20"/>
  <c r="AJ28" i="20"/>
  <c r="AJ109" i="20"/>
  <c r="AJ89" i="20"/>
  <c r="AJ82" i="20"/>
  <c r="AJ78" i="20"/>
  <c r="AJ34" i="20"/>
  <c r="AJ73" i="20"/>
  <c r="AJ26" i="20"/>
  <c r="AJ110" i="20"/>
  <c r="AJ30" i="20"/>
  <c r="AJ108" i="20"/>
  <c r="AJ74" i="20"/>
  <c r="AJ120" i="20"/>
  <c r="AJ112" i="20"/>
  <c r="AJ68" i="20"/>
  <c r="AJ32" i="20"/>
  <c r="AJ64" i="20"/>
  <c r="AJ66" i="20"/>
  <c r="AJ128" i="20"/>
  <c r="AJ69" i="20"/>
  <c r="AJ101" i="20"/>
  <c r="AJ83" i="20"/>
  <c r="AJ119" i="20"/>
  <c r="AJ111" i="20"/>
  <c r="AJ115" i="20"/>
  <c r="AJ121" i="20"/>
  <c r="AJ29" i="20"/>
  <c r="AJ33" i="20"/>
  <c r="AJ113" i="20"/>
  <c r="AJ117" i="20"/>
  <c r="AJ65" i="20"/>
  <c r="AJ85" i="20"/>
  <c r="AJ67" i="20"/>
  <c r="AJ105" i="20"/>
  <c r="AJ116" i="20"/>
  <c r="AJ79" i="20"/>
  <c r="AJ23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Y72" i="20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AY122" i="20" s="1"/>
  <c r="F114" i="20"/>
  <c r="F110" i="20"/>
  <c r="F78" i="20"/>
  <c r="F74" i="20"/>
  <c r="AY74" i="20" s="1"/>
  <c r="F60" i="20"/>
  <c r="F118" i="20"/>
  <c r="F116" i="20"/>
  <c r="F130" i="20"/>
  <c r="AY130" i="20" s="1"/>
  <c r="F66" i="20"/>
  <c r="F128" i="20"/>
  <c r="F120" i="20"/>
  <c r="F62" i="20"/>
  <c r="AY62" i="20" s="1"/>
  <c r="F68" i="20"/>
  <c r="F113" i="20"/>
  <c r="F108" i="20"/>
  <c r="F64" i="20"/>
  <c r="AY64" i="20" s="1"/>
  <c r="F129" i="20"/>
  <c r="F121" i="20"/>
  <c r="F123" i="20"/>
  <c r="F112" i="20"/>
  <c r="AY112" i="20" s="1"/>
  <c r="F61" i="20"/>
  <c r="F63" i="20"/>
  <c r="F69" i="20"/>
  <c r="F109" i="20"/>
  <c r="AY109" i="20" s="1"/>
  <c r="F67" i="20"/>
  <c r="F119" i="20"/>
  <c r="F117" i="20"/>
  <c r="F115" i="20"/>
  <c r="AY115" i="20" s="1"/>
  <c r="F107" i="20"/>
  <c r="F111" i="20"/>
  <c r="F6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130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21" i="20"/>
  <c r="L43" i="20"/>
  <c r="L109" i="20"/>
  <c r="L63" i="20"/>
  <c r="L68" i="20"/>
  <c r="L129" i="20"/>
  <c r="AT18" i="20"/>
  <c r="AT82" i="20"/>
  <c r="AT78" i="20"/>
  <c r="AT122" i="20"/>
  <c r="AT24" i="20"/>
  <c r="AT128" i="20"/>
  <c r="AT64" i="20"/>
  <c r="AT41" i="20"/>
  <c r="AT33" i="20"/>
  <c r="AT116" i="20"/>
  <c r="AT117" i="20"/>
  <c r="AT113" i="20"/>
  <c r="AT114" i="20"/>
  <c r="AT120" i="20"/>
  <c r="AT112" i="20"/>
  <c r="AT32" i="20"/>
  <c r="AT69" i="20"/>
  <c r="AT65" i="20"/>
  <c r="AT67" i="20"/>
  <c r="AT121" i="20"/>
  <c r="AT119" i="20"/>
  <c r="AT115" i="20"/>
  <c r="AT118" i="20"/>
  <c r="AT23" i="20"/>
  <c r="AE18" i="20"/>
  <c r="AE118" i="20"/>
  <c r="AE114" i="20"/>
  <c r="AE116" i="20"/>
  <c r="AE82" i="20"/>
  <c r="AE74" i="20"/>
  <c r="AE34" i="20"/>
  <c r="AE78" i="20"/>
  <c r="AE128" i="20"/>
  <c r="AE112" i="20"/>
  <c r="AE121" i="20"/>
  <c r="AE113" i="20"/>
  <c r="AE108" i="20"/>
  <c r="AE122" i="20"/>
  <c r="AE64" i="20"/>
  <c r="AE32" i="20"/>
  <c r="AE23" i="20"/>
  <c r="AE33" i="20"/>
  <c r="AE117" i="20"/>
  <c r="AE115" i="20"/>
  <c r="AE109" i="20"/>
  <c r="AE67" i="20"/>
  <c r="AE120" i="20"/>
  <c r="AE65" i="20"/>
  <c r="AE119" i="20"/>
  <c r="AE69" i="20"/>
  <c r="AE73" i="20"/>
  <c r="AQ17" i="20"/>
  <c r="AQ88" i="20"/>
  <c r="AQ84" i="20"/>
  <c r="AQ82" i="20"/>
  <c r="AQ27" i="20"/>
  <c r="AQ118" i="20"/>
  <c r="AQ114" i="20"/>
  <c r="AQ128" i="20"/>
  <c r="AQ30" i="20"/>
  <c r="AQ116" i="20"/>
  <c r="AQ34" i="20"/>
  <c r="AQ22" i="20"/>
  <c r="AQ32" i="20"/>
  <c r="AQ26" i="20"/>
  <c r="AQ112" i="20"/>
  <c r="AQ108" i="20"/>
  <c r="AQ80" i="20"/>
  <c r="AQ28" i="20"/>
  <c r="AQ113" i="20"/>
  <c r="AQ109" i="20"/>
  <c r="AQ43" i="20"/>
  <c r="AQ125" i="20"/>
  <c r="AQ117" i="20"/>
  <c r="AQ33" i="20"/>
  <c r="AQ51" i="20"/>
  <c r="AQ107" i="20"/>
  <c r="AQ115" i="20"/>
  <c r="AQ81" i="20"/>
  <c r="AQ23" i="20"/>
  <c r="AQ87" i="20"/>
  <c r="AQ79" i="20"/>
  <c r="AR19" i="20"/>
  <c r="AR60" i="20"/>
  <c r="AR88" i="20"/>
  <c r="AR118" i="20"/>
  <c r="AR114" i="20"/>
  <c r="AR94" i="20"/>
  <c r="AR66" i="20"/>
  <c r="AR32" i="20"/>
  <c r="AR82" i="20"/>
  <c r="AR62" i="20"/>
  <c r="AR30" i="20"/>
  <c r="AR98" i="20"/>
  <c r="AR28" i="20"/>
  <c r="AR34" i="20"/>
  <c r="AR116" i="20"/>
  <c r="AR46" i="20"/>
  <c r="AR78" i="20"/>
  <c r="AR128" i="20"/>
  <c r="AR23" i="20"/>
  <c r="AR58" i="20"/>
  <c r="AR54" i="20"/>
  <c r="AR50" i="20"/>
  <c r="AR38" i="20"/>
  <c r="AR112" i="20"/>
  <c r="AR44" i="20"/>
  <c r="AR29" i="20"/>
  <c r="AR68" i="20"/>
  <c r="AR64" i="20"/>
  <c r="AR48" i="20"/>
  <c r="AR113" i="20"/>
  <c r="AR42" i="20"/>
  <c r="AR108" i="20"/>
  <c r="AR84" i="20"/>
  <c r="AR36" i="20"/>
  <c r="AR117" i="20"/>
  <c r="AR109" i="20"/>
  <c r="AR20" i="20"/>
  <c r="AR107" i="20"/>
  <c r="AR47" i="20"/>
  <c r="AR85" i="20"/>
  <c r="AR33" i="20"/>
  <c r="AR45" i="20"/>
  <c r="AR37" i="20"/>
  <c r="AR97" i="20"/>
  <c r="AR65" i="20"/>
  <c r="AR115" i="20"/>
  <c r="AR63" i="20"/>
  <c r="AR59" i="20"/>
  <c r="AR101" i="20"/>
  <c r="AR67" i="20"/>
  <c r="AR81" i="20"/>
  <c r="AR79" i="20"/>
  <c r="AR51" i="20"/>
  <c r="AR43" i="20"/>
  <c r="AR83" i="20"/>
  <c r="AR99" i="20"/>
  <c r="AI17" i="20"/>
  <c r="AI115" i="20"/>
  <c r="AI28" i="20"/>
  <c r="AI102" i="20"/>
  <c r="AI98" i="20"/>
  <c r="AI118" i="20"/>
  <c r="AI114" i="20"/>
  <c r="AI94" i="20"/>
  <c r="AI130" i="20"/>
  <c r="AI128" i="20"/>
  <c r="AI78" i="20"/>
  <c r="AI22" i="20"/>
  <c r="AI116" i="20"/>
  <c r="AI32" i="20"/>
  <c r="AI108" i="20"/>
  <c r="AI82" i="20"/>
  <c r="AI76" i="20"/>
  <c r="AI26" i="20"/>
  <c r="AI30" i="20"/>
  <c r="AI112" i="20"/>
  <c r="AI84" i="20"/>
  <c r="AI80" i="20"/>
  <c r="AI33" i="20"/>
  <c r="AI97" i="20"/>
  <c r="AI101" i="20"/>
  <c r="AI99" i="20"/>
  <c r="AI113" i="20"/>
  <c r="AI85" i="20"/>
  <c r="AI81" i="20"/>
  <c r="AI23" i="20"/>
  <c r="AI55" i="20"/>
  <c r="AI75" i="20"/>
  <c r="AI79" i="20"/>
  <c r="AI117" i="20"/>
  <c r="AI109" i="20"/>
  <c r="AI104" i="20"/>
  <c r="AI83" i="20"/>
  <c r="AI27" i="20"/>
  <c r="AI29" i="20"/>
  <c r="AI107" i="20"/>
  <c r="AN19" i="20"/>
  <c r="AN45" i="20"/>
  <c r="AN48" i="20"/>
  <c r="AN24" i="20"/>
  <c r="AN122" i="20"/>
  <c r="AN118" i="20"/>
  <c r="AN114" i="20"/>
  <c r="AN98" i="20"/>
  <c r="AN34" i="20"/>
  <c r="AN82" i="20"/>
  <c r="AN78" i="20"/>
  <c r="AN107" i="20"/>
  <c r="AN76" i="20"/>
  <c r="AN88" i="20"/>
  <c r="AN126" i="20"/>
  <c r="AN110" i="20"/>
  <c r="AN54" i="20"/>
  <c r="AN22" i="20"/>
  <c r="AN32" i="20"/>
  <c r="AN120" i="20"/>
  <c r="AN102" i="20"/>
  <c r="AN42" i="20"/>
  <c r="AN116" i="20"/>
  <c r="AN112" i="20"/>
  <c r="AN123" i="20"/>
  <c r="AN30" i="20"/>
  <c r="AN128" i="20"/>
  <c r="AN101" i="20"/>
  <c r="AN104" i="20"/>
  <c r="AN74" i="20"/>
  <c r="AN46" i="20"/>
  <c r="AN84" i="20"/>
  <c r="AN80" i="20"/>
  <c r="AN92" i="20"/>
  <c r="AN129" i="20"/>
  <c r="AN121" i="20"/>
  <c r="AN90" i="20"/>
  <c r="AN25" i="20"/>
  <c r="AN28" i="20"/>
  <c r="AN108" i="20"/>
  <c r="AN85" i="20"/>
  <c r="AN117" i="20"/>
  <c r="AN81" i="20"/>
  <c r="AN43" i="20"/>
  <c r="AN127" i="20"/>
  <c r="AN91" i="20"/>
  <c r="AN130" i="20"/>
  <c r="AN29" i="20"/>
  <c r="AN73" i="20"/>
  <c r="AN109" i="20"/>
  <c r="AN20" i="20"/>
  <c r="AN27" i="20"/>
  <c r="AN51" i="20"/>
  <c r="AN119" i="20"/>
  <c r="AN23" i="20"/>
  <c r="AN44" i="20"/>
  <c r="AN77" i="20"/>
  <c r="AN125" i="20"/>
  <c r="AN89" i="20"/>
  <c r="AN83" i="20"/>
  <c r="AN87" i="20"/>
  <c r="AN105" i="20"/>
  <c r="AN113" i="20"/>
  <c r="AN55" i="20"/>
  <c r="AN79" i="20"/>
  <c r="AN115" i="20"/>
  <c r="AL17" i="20"/>
  <c r="AL108" i="20"/>
  <c r="AL40" i="20"/>
  <c r="AL130" i="20"/>
  <c r="AL102" i="20"/>
  <c r="AL39" i="20"/>
  <c r="AL100" i="20"/>
  <c r="AL88" i="20"/>
  <c r="AL24" i="20"/>
  <c r="AL110" i="20"/>
  <c r="AL118" i="20"/>
  <c r="AL42" i="20"/>
  <c r="AL46" i="20"/>
  <c r="AL82" i="20"/>
  <c r="AL74" i="20"/>
  <c r="AL54" i="20"/>
  <c r="AL50" i="20"/>
  <c r="AL29" i="20"/>
  <c r="AL114" i="20"/>
  <c r="AL128" i="20"/>
  <c r="AL124" i="20"/>
  <c r="AL90" i="20"/>
  <c r="AL26" i="20"/>
  <c r="AL35" i="20"/>
  <c r="AL30" i="20"/>
  <c r="AL83" i="20"/>
  <c r="AL34" i="20"/>
  <c r="AL116" i="20"/>
  <c r="AL84" i="20"/>
  <c r="AL76" i="20"/>
  <c r="AL104" i="20"/>
  <c r="AL48" i="20"/>
  <c r="AL44" i="20"/>
  <c r="AL32" i="20"/>
  <c r="AL129" i="20"/>
  <c r="AL105" i="20"/>
  <c r="AL98" i="20"/>
  <c r="AL112" i="20"/>
  <c r="AL92" i="20"/>
  <c r="AL80" i="20"/>
  <c r="AL101" i="20"/>
  <c r="AL81" i="20"/>
  <c r="AL25" i="20"/>
  <c r="AL55" i="20"/>
  <c r="AL43" i="20"/>
  <c r="AL107" i="20"/>
  <c r="AL79" i="20"/>
  <c r="AL115" i="20"/>
  <c r="AL113" i="20"/>
  <c r="AL109" i="20"/>
  <c r="AL89" i="20"/>
  <c r="AL49" i="20"/>
  <c r="AL85" i="20"/>
  <c r="AL31" i="20"/>
  <c r="AL41" i="20"/>
  <c r="AL117" i="20"/>
  <c r="AL33" i="20"/>
  <c r="AL28" i="20"/>
  <c r="AL77" i="20"/>
  <c r="AL45" i="20"/>
  <c r="AL27" i="20"/>
  <c r="AL123" i="20"/>
  <c r="AL73" i="20"/>
  <c r="AL23" i="20"/>
  <c r="AL51" i="20"/>
  <c r="AL91" i="20"/>
  <c r="AF19" i="20"/>
  <c r="AF64" i="20"/>
  <c r="AF118" i="20"/>
  <c r="AF78" i="20"/>
  <c r="AF122" i="20"/>
  <c r="AF128" i="20"/>
  <c r="AF120" i="20"/>
  <c r="AF113" i="20"/>
  <c r="AF82" i="20"/>
  <c r="AF116" i="20"/>
  <c r="AF32" i="20"/>
  <c r="AF121" i="20"/>
  <c r="AF41" i="20"/>
  <c r="AF67" i="20"/>
  <c r="AF114" i="20"/>
  <c r="AF24" i="20"/>
  <c r="AF119" i="20"/>
  <c r="AF115" i="20"/>
  <c r="AF23" i="20"/>
  <c r="AF112" i="20"/>
  <c r="AF69" i="20"/>
  <c r="AF65" i="20"/>
  <c r="AF33" i="20"/>
  <c r="AF117" i="20"/>
  <c r="N18" i="20"/>
  <c r="N114" i="20"/>
  <c r="N66" i="20"/>
  <c r="N33" i="20"/>
  <c r="N118" i="20"/>
  <c r="N130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O18" i="20"/>
  <c r="AO95" i="20"/>
  <c r="AO22" i="20"/>
  <c r="AO118" i="20"/>
  <c r="AO114" i="20"/>
  <c r="AO88" i="20"/>
  <c r="AO90" i="20"/>
  <c r="AO130" i="20"/>
  <c r="AO110" i="20"/>
  <c r="AO46" i="20"/>
  <c r="AO116" i="20"/>
  <c r="AO125" i="20"/>
  <c r="AO74" i="20"/>
  <c r="AO128" i="20"/>
  <c r="AO42" i="20"/>
  <c r="AO66" i="20"/>
  <c r="AO82" i="20"/>
  <c r="AO112" i="20"/>
  <c r="AO96" i="20"/>
  <c r="AO28" i="20"/>
  <c r="AO50" i="20"/>
  <c r="AO34" i="20"/>
  <c r="AO80" i="20"/>
  <c r="AO56" i="20"/>
  <c r="AO32" i="20"/>
  <c r="AO104" i="20"/>
  <c r="AO44" i="20"/>
  <c r="AO113" i="20"/>
  <c r="AO45" i="20"/>
  <c r="AO109" i="20"/>
  <c r="AO81" i="20"/>
  <c r="AO20" i="20"/>
  <c r="AO79" i="20"/>
  <c r="AO64" i="20"/>
  <c r="AO129" i="20"/>
  <c r="AO69" i="20"/>
  <c r="AO117" i="20"/>
  <c r="AO33" i="20"/>
  <c r="AO71" i="20"/>
  <c r="AO108" i="20"/>
  <c r="AO48" i="20"/>
  <c r="AO105" i="20"/>
  <c r="AO65" i="20"/>
  <c r="AO73" i="20"/>
  <c r="AO25" i="20"/>
  <c r="AO51" i="20"/>
  <c r="AO87" i="20"/>
  <c r="AO107" i="20"/>
  <c r="AO23" i="20"/>
  <c r="AO127" i="20"/>
  <c r="AO27" i="20"/>
  <c r="AO47" i="20"/>
  <c r="AO31" i="20"/>
  <c r="AO115" i="20"/>
  <c r="AO92" i="20"/>
  <c r="AO89" i="20"/>
  <c r="AO57" i="20"/>
  <c r="AO43" i="20"/>
  <c r="AO91" i="20"/>
  <c r="AO21" i="20"/>
  <c r="AO49" i="20"/>
  <c r="N19" i="20"/>
  <c r="U18" i="20"/>
  <c r="U122" i="20"/>
  <c r="U63" i="20"/>
  <c r="U58" i="20"/>
  <c r="U26" i="20"/>
  <c r="U120" i="20"/>
  <c r="U64" i="20"/>
  <c r="U60" i="20"/>
  <c r="U29" i="20"/>
  <c r="U59" i="20"/>
  <c r="U28" i="20"/>
  <c r="U121" i="20"/>
  <c r="U27" i="20"/>
  <c r="U119" i="20"/>
  <c r="U123" i="20"/>
  <c r="Y19" i="20"/>
  <c r="Y118" i="20"/>
  <c r="Y37" i="20"/>
  <c r="Y22" i="20"/>
  <c r="Y122" i="20"/>
  <c r="Y114" i="20"/>
  <c r="Y68" i="20"/>
  <c r="Y58" i="20"/>
  <c r="Y116" i="20"/>
  <c r="Y38" i="20"/>
  <c r="Y26" i="20"/>
  <c r="Y32" i="20"/>
  <c r="Y120" i="20"/>
  <c r="Y109" i="20"/>
  <c r="Y128" i="20"/>
  <c r="Y112" i="20"/>
  <c r="Y60" i="20"/>
  <c r="Y30" i="20"/>
  <c r="Y34" i="20"/>
  <c r="Y36" i="20"/>
  <c r="Y113" i="20"/>
  <c r="Y108" i="20"/>
  <c r="Y117" i="20"/>
  <c r="Y69" i="20"/>
  <c r="Y27" i="20"/>
  <c r="Y121" i="20"/>
  <c r="Y23" i="20"/>
  <c r="Y31" i="20"/>
  <c r="Y107" i="20"/>
  <c r="Y115" i="20"/>
  <c r="Y63" i="20"/>
  <c r="Y64" i="20"/>
  <c r="Y49" i="20"/>
  <c r="Y35" i="20"/>
  <c r="Y119" i="20"/>
  <c r="Y59" i="20"/>
  <c r="Y21" i="20"/>
  <c r="Y33" i="20"/>
  <c r="H18" i="20"/>
  <c r="H66" i="20"/>
  <c r="H122" i="20"/>
  <c r="H114" i="20"/>
  <c r="H78" i="20"/>
  <c r="H130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M18" i="20"/>
  <c r="AM36" i="20"/>
  <c r="AM28" i="20"/>
  <c r="AM88" i="20"/>
  <c r="AM118" i="20"/>
  <c r="AM114" i="20"/>
  <c r="AM82" i="20"/>
  <c r="AM94" i="20"/>
  <c r="AM78" i="20"/>
  <c r="AM126" i="20"/>
  <c r="AM34" i="20"/>
  <c r="AM116" i="20"/>
  <c r="AM42" i="20"/>
  <c r="AM32" i="20"/>
  <c r="AM98" i="20"/>
  <c r="AM50" i="20"/>
  <c r="AM46" i="20"/>
  <c r="AM38" i="20"/>
  <c r="AM80" i="20"/>
  <c r="AM26" i="20"/>
  <c r="AM128" i="20"/>
  <c r="AM112" i="20"/>
  <c r="AM84" i="20"/>
  <c r="AM30" i="20"/>
  <c r="AM48" i="20"/>
  <c r="AM44" i="20"/>
  <c r="AM96" i="20"/>
  <c r="AM113" i="20"/>
  <c r="AM85" i="20"/>
  <c r="AM125" i="20"/>
  <c r="AM101" i="20"/>
  <c r="AM81" i="20"/>
  <c r="AM43" i="20"/>
  <c r="AM27" i="20"/>
  <c r="AM47" i="20"/>
  <c r="AM79" i="20"/>
  <c r="AM95" i="20"/>
  <c r="AM37" i="20"/>
  <c r="AM117" i="20"/>
  <c r="AM109" i="20"/>
  <c r="AM97" i="20"/>
  <c r="AM45" i="20"/>
  <c r="AM23" i="20"/>
  <c r="AM107" i="20"/>
  <c r="AM51" i="20"/>
  <c r="AM87" i="20"/>
  <c r="AM108" i="20"/>
  <c r="AM83" i="20"/>
  <c r="AM99" i="20"/>
  <c r="AM123" i="20"/>
  <c r="AM115" i="20"/>
  <c r="AM33" i="20"/>
  <c r="AM22" i="20"/>
  <c r="AM21" i="20"/>
  <c r="AU18" i="20"/>
  <c r="AU114" i="20"/>
  <c r="AU93" i="20"/>
  <c r="AU85" i="20"/>
  <c r="AU98" i="20"/>
  <c r="AU94" i="20"/>
  <c r="AU25" i="20"/>
  <c r="AU130" i="20"/>
  <c r="AU42" i="20"/>
  <c r="AU124" i="20"/>
  <c r="AU116" i="20"/>
  <c r="AU44" i="20"/>
  <c r="AU118" i="20"/>
  <c r="AU30" i="20"/>
  <c r="AU99" i="20"/>
  <c r="AU46" i="20"/>
  <c r="AU26" i="20"/>
  <c r="AU126" i="20"/>
  <c r="AU97" i="20"/>
  <c r="AU81" i="20"/>
  <c r="AU112" i="20"/>
  <c r="AU104" i="20"/>
  <c r="AU84" i="20"/>
  <c r="AU80" i="20"/>
  <c r="AU82" i="20"/>
  <c r="AU128" i="20"/>
  <c r="AU100" i="20"/>
  <c r="AU113" i="20"/>
  <c r="AU108" i="20"/>
  <c r="AU48" i="20"/>
  <c r="AU45" i="20"/>
  <c r="AU117" i="20"/>
  <c r="AU89" i="20"/>
  <c r="AU29" i="20"/>
  <c r="AU83" i="20"/>
  <c r="AU28" i="20"/>
  <c r="AU125" i="20"/>
  <c r="AU51" i="20"/>
  <c r="AU107" i="20"/>
  <c r="AU78" i="20"/>
  <c r="AU43" i="20"/>
  <c r="AU115" i="20"/>
  <c r="AU109" i="20"/>
  <c r="AU79" i="20"/>
  <c r="AU21" i="20"/>
  <c r="AU129" i="20"/>
  <c r="AU127" i="20"/>
  <c r="AU27" i="20"/>
  <c r="AU101" i="20"/>
  <c r="AU123" i="20"/>
  <c r="K18" i="20"/>
  <c r="K110" i="20"/>
  <c r="K68" i="20"/>
  <c r="K130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43" i="20"/>
  <c r="K119" i="20"/>
  <c r="K75" i="20"/>
  <c r="K59" i="20"/>
  <c r="K67" i="20"/>
  <c r="K111" i="20"/>
  <c r="AK18" i="20"/>
  <c r="AK112" i="20"/>
  <c r="AK52" i="20"/>
  <c r="AK71" i="20"/>
  <c r="AK130" i="20"/>
  <c r="AK118" i="20"/>
  <c r="AK114" i="20"/>
  <c r="AK78" i="20"/>
  <c r="AK129" i="20"/>
  <c r="AK88" i="20"/>
  <c r="AK46" i="20"/>
  <c r="AK54" i="20"/>
  <c r="AK117" i="20"/>
  <c r="AK81" i="20"/>
  <c r="AK22" i="20"/>
  <c r="AK30" i="20"/>
  <c r="AK128" i="20"/>
  <c r="AK94" i="20"/>
  <c r="AK86" i="20"/>
  <c r="AK50" i="20"/>
  <c r="AK108" i="20"/>
  <c r="AK48" i="20"/>
  <c r="AK36" i="20"/>
  <c r="AK38" i="20"/>
  <c r="AK116" i="20"/>
  <c r="AK124" i="20"/>
  <c r="AK104" i="20"/>
  <c r="AK28" i="20"/>
  <c r="AK24" i="20"/>
  <c r="AK34" i="20"/>
  <c r="AK21" i="20"/>
  <c r="AK82" i="20"/>
  <c r="AK80" i="20"/>
  <c r="AK32" i="20"/>
  <c r="AK42" i="20"/>
  <c r="AK26" i="20"/>
  <c r="AK84" i="20"/>
  <c r="AK44" i="20"/>
  <c r="AK77" i="20"/>
  <c r="AK97" i="20"/>
  <c r="AK43" i="20"/>
  <c r="AK87" i="20"/>
  <c r="AK115" i="20"/>
  <c r="AK96" i="20"/>
  <c r="AK113" i="20"/>
  <c r="AK53" i="20"/>
  <c r="AK45" i="20"/>
  <c r="AK25" i="20"/>
  <c r="AK109" i="20"/>
  <c r="AK47" i="20"/>
  <c r="AK23" i="20"/>
  <c r="AK79" i="20"/>
  <c r="AK37" i="20"/>
  <c r="AK95" i="20"/>
  <c r="AK33" i="20"/>
  <c r="AK51" i="20"/>
  <c r="AK107" i="20"/>
  <c r="AK29" i="20"/>
  <c r="AK27" i="20"/>
  <c r="AK123" i="20"/>
  <c r="V17" i="20"/>
  <c r="V118" i="20"/>
  <c r="V24" i="20"/>
  <c r="V78" i="20"/>
  <c r="V122" i="20"/>
  <c r="V114" i="20"/>
  <c r="V62" i="20"/>
  <c r="V65" i="20"/>
  <c r="V34" i="20"/>
  <c r="V32" i="20"/>
  <c r="V66" i="20"/>
  <c r="V41" i="20"/>
  <c r="V128" i="20"/>
  <c r="V112" i="20"/>
  <c r="V60" i="20"/>
  <c r="V121" i="20"/>
  <c r="V116" i="20"/>
  <c r="V68" i="20"/>
  <c r="V113" i="20"/>
  <c r="V120" i="20"/>
  <c r="V64" i="20"/>
  <c r="V29" i="20"/>
  <c r="V117" i="20"/>
  <c r="V109" i="20"/>
  <c r="V63" i="20"/>
  <c r="V107" i="20"/>
  <c r="V115" i="20"/>
  <c r="V67" i="20"/>
  <c r="V119" i="20"/>
  <c r="V61" i="20"/>
  <c r="V33" i="20"/>
  <c r="V108" i="20"/>
  <c r="V23" i="20"/>
  <c r="V25" i="20"/>
  <c r="V69" i="20"/>
  <c r="AC17" i="20"/>
  <c r="AC44" i="20"/>
  <c r="AC70" i="20"/>
  <c r="AC32" i="20"/>
  <c r="AC98" i="20"/>
  <c r="AC86" i="20"/>
  <c r="AC66" i="20"/>
  <c r="AC62" i="20"/>
  <c r="AC55" i="20"/>
  <c r="AC88" i="20"/>
  <c r="AC130" i="20"/>
  <c r="AC30" i="20"/>
  <c r="AC53" i="20"/>
  <c r="AC102" i="20"/>
  <c r="AC110" i="20"/>
  <c r="AC82" i="20"/>
  <c r="AC74" i="20"/>
  <c r="AC46" i="20"/>
  <c r="AC114" i="20"/>
  <c r="AC94" i="20"/>
  <c r="AC42" i="20"/>
  <c r="AC34" i="20"/>
  <c r="AC40" i="20"/>
  <c r="AC50" i="20"/>
  <c r="AC23" i="20"/>
  <c r="AC118" i="20"/>
  <c r="AC90" i="20"/>
  <c r="AC100" i="20"/>
  <c r="AC92" i="20"/>
  <c r="AC64" i="20"/>
  <c r="AC113" i="20"/>
  <c r="AC116" i="20"/>
  <c r="AC108" i="20"/>
  <c r="AC96" i="20"/>
  <c r="AC54" i="20"/>
  <c r="AC26" i="20"/>
  <c r="AC104" i="20"/>
  <c r="AC84" i="20"/>
  <c r="AC76" i="20"/>
  <c r="AC56" i="20"/>
  <c r="AC28" i="20"/>
  <c r="AC22" i="20"/>
  <c r="AC112" i="20"/>
  <c r="AC52" i="20"/>
  <c r="AC77" i="20"/>
  <c r="AC89" i="20"/>
  <c r="AC33" i="20"/>
  <c r="AC115" i="20"/>
  <c r="AC99" i="20"/>
  <c r="AC127" i="20"/>
  <c r="AC80" i="20"/>
  <c r="AC85" i="20"/>
  <c r="AC101" i="20"/>
  <c r="AC81" i="20"/>
  <c r="AC109" i="20"/>
  <c r="AC31" i="20"/>
  <c r="AC43" i="20"/>
  <c r="AC107" i="20"/>
  <c r="AC47" i="20"/>
  <c r="AC128" i="20"/>
  <c r="AC69" i="20"/>
  <c r="AC97" i="20"/>
  <c r="AC57" i="20"/>
  <c r="AC51" i="20"/>
  <c r="AC27" i="20"/>
  <c r="AC71" i="20"/>
  <c r="AC79" i="20"/>
  <c r="AC105" i="20"/>
  <c r="AC87" i="20"/>
  <c r="AC95" i="20"/>
  <c r="AC117" i="20"/>
  <c r="AC48" i="20"/>
  <c r="AC129" i="20"/>
  <c r="AC45" i="20"/>
  <c r="AC83" i="20"/>
  <c r="AC123" i="20"/>
  <c r="AC91" i="20"/>
  <c r="AC21" i="20"/>
  <c r="AC67" i="20"/>
  <c r="AL18" i="20"/>
  <c r="AO19" i="20"/>
  <c r="AE19" i="20"/>
  <c r="AR18" i="20"/>
  <c r="L18" i="20"/>
  <c r="AE17" i="20"/>
  <c r="AR17" i="20"/>
  <c r="L19" i="20"/>
  <c r="I19" i="20"/>
  <c r="P17" i="20"/>
  <c r="J17" i="20"/>
  <c r="P19" i="20"/>
  <c r="R19" i="20"/>
  <c r="J19" i="20"/>
  <c r="AL19" i="20"/>
  <c r="R17" i="20"/>
  <c r="AF18" i="20"/>
  <c r="AV18" i="20"/>
  <c r="AV17" i="20"/>
  <c r="AF17" i="20"/>
  <c r="U17" i="20"/>
  <c r="AJ17" i="20"/>
  <c r="O17" i="20"/>
  <c r="AU19" i="20"/>
  <c r="AK19" i="20"/>
  <c r="H17" i="20"/>
  <c r="M18" i="20"/>
  <c r="K19" i="20"/>
  <c r="Q18" i="20"/>
  <c r="Q17" i="20"/>
  <c r="K17" i="20"/>
  <c r="O19" i="20"/>
  <c r="AJ19" i="20"/>
  <c r="AK17" i="20"/>
  <c r="Y18" i="20"/>
  <c r="AU17" i="20"/>
  <c r="AM17" i="20"/>
  <c r="M17" i="20"/>
  <c r="AM19" i="20"/>
  <c r="Y17" i="20"/>
  <c r="H19" i="20"/>
  <c r="AY70" i="20"/>
  <c r="AY40" i="20"/>
  <c r="AY103" i="20"/>
  <c r="AY17" i="20"/>
  <c r="AY52" i="20"/>
  <c r="AY93" i="20"/>
  <c r="AY86" i="20"/>
  <c r="AY39" i="20"/>
  <c r="AY77" i="20"/>
  <c r="AY53" i="20"/>
  <c r="AY35" i="20"/>
  <c r="AY56" i="20"/>
  <c r="AY55" i="20"/>
  <c r="AY95" i="20"/>
  <c r="AY21" i="20"/>
  <c r="AY100" i="20"/>
  <c r="AY99" i="20"/>
  <c r="AY42" i="20"/>
  <c r="AY76" i="20"/>
  <c r="AY117" i="20"/>
  <c r="AY121" i="20"/>
  <c r="AY32" i="20"/>
  <c r="AY128" i="20"/>
  <c r="AY30" i="20"/>
  <c r="AY34" i="20"/>
  <c r="AY94" i="20"/>
  <c r="AY104" i="20"/>
  <c r="AY87" i="20"/>
  <c r="AY107" i="20"/>
  <c r="AY119" i="20"/>
  <c r="AY69" i="20"/>
  <c r="AY61" i="20"/>
  <c r="AY129" i="20"/>
  <c r="AY108" i="20"/>
  <c r="AY66" i="20"/>
  <c r="AY22" i="20"/>
  <c r="AY110" i="20"/>
  <c r="AY20" i="20"/>
  <c r="AY47" i="20"/>
  <c r="AY41" i="20"/>
  <c r="AY82" i="20"/>
  <c r="AY91" i="20"/>
  <c r="AY79" i="20"/>
  <c r="AY88" i="20"/>
  <c r="AY33" i="20"/>
  <c r="AY26" i="20"/>
  <c r="AY118" i="20"/>
  <c r="AY78" i="20"/>
  <c r="AY49" i="20"/>
  <c r="AY59" i="20"/>
  <c r="AY57" i="20"/>
  <c r="AY54" i="20"/>
  <c r="AY124" i="20"/>
  <c r="AY125" i="20"/>
  <c r="AY89" i="20"/>
  <c r="AY73" i="20"/>
  <c r="AY96" i="20"/>
  <c r="AY65" i="20"/>
  <c r="AY67" i="20"/>
  <c r="AY63" i="20"/>
  <c r="AY113" i="20"/>
  <c r="AY98" i="20"/>
  <c r="AY60" i="20"/>
  <c r="AY114" i="20"/>
  <c r="AY31" i="20"/>
  <c r="AY25" i="20"/>
  <c r="AY36" i="20"/>
  <c r="AY38" i="20"/>
  <c r="AY85" i="20"/>
  <c r="AY84" i="20"/>
  <c r="AY90" i="20"/>
  <c r="AY105" i="20"/>
  <c r="AY75" i="20"/>
  <c r="AY24" i="20"/>
  <c r="AY45" i="20"/>
  <c r="AY97" i="20"/>
  <c r="AY127" i="20"/>
  <c r="AY46" i="20"/>
  <c r="AY102" i="20"/>
  <c r="AY44" i="20"/>
  <c r="AY81" i="20"/>
  <c r="AY80" i="20"/>
  <c r="AY27" i="20"/>
  <c r="AY111" i="20"/>
  <c r="AY43" i="20"/>
  <c r="AY101" i="20"/>
  <c r="AY123" i="20"/>
  <c r="AY28" i="20"/>
  <c r="AY68" i="20"/>
  <c r="AY120" i="20"/>
  <c r="AY116" i="20"/>
  <c r="AY50" i="20"/>
  <c r="AY71" i="20"/>
  <c r="AY48" i="20"/>
  <c r="AY51" i="20"/>
  <c r="AY37" i="20"/>
  <c r="AY58" i="20"/>
  <c r="AY126" i="20"/>
  <c r="AY83" i="20"/>
  <c r="AY92" i="20"/>
  <c r="AY19" i="20"/>
  <c r="AY18" i="20"/>
  <c r="F161" i="20" l="1"/>
</calcChain>
</file>

<file path=xl/sharedStrings.xml><?xml version="1.0" encoding="utf-8"?>
<sst xmlns="http://schemas.openxmlformats.org/spreadsheetml/2006/main" count="1257" uniqueCount="342">
  <si>
    <t>I</t>
  </si>
  <si>
    <t>x</t>
  </si>
  <si>
    <t>THREATS</t>
  </si>
  <si>
    <t>Liv.</t>
  </si>
  <si>
    <t>Tipo di minaccia</t>
  </si>
  <si>
    <t>A.07.01.01 Screening</t>
  </si>
  <si>
    <t>Vulnerab.</t>
  </si>
  <si>
    <t>Control</t>
  </si>
  <si>
    <t>Evaluation</t>
  </si>
  <si>
    <t>Notes</t>
  </si>
  <si>
    <t>A.05.01.01 Policies for information security</t>
  </si>
  <si>
    <t>A.05.01.02 Review of the policies for information security</t>
  </si>
  <si>
    <t>A.06.01.01 Information security roles and responsibilities</t>
  </si>
  <si>
    <t>A.06.01.02 Segregation of duties</t>
  </si>
  <si>
    <t>A.06.01.03 Contact with authorities</t>
  </si>
  <si>
    <t>A.06.01.04 Contact with special interest groups</t>
  </si>
  <si>
    <t>A.06.01.05 Information security in project management</t>
  </si>
  <si>
    <t>A.06.02.01 Mobile device policy</t>
  </si>
  <si>
    <t>A.06.02.02 Teleworking</t>
  </si>
  <si>
    <t>A.07.01.02 Terms and conditions of employment</t>
  </si>
  <si>
    <t>A.07.02.01 Management responsibilities</t>
  </si>
  <si>
    <t>A.07.02.02 Information security awareness, education and training</t>
  </si>
  <si>
    <t>A.07.02.03 Disciplinary process</t>
  </si>
  <si>
    <t>A.07.03.01 Termination or change of employment responsibilities</t>
  </si>
  <si>
    <t>A.08.01.01 Inventory of assets</t>
  </si>
  <si>
    <t>A.08.01.02 Ownership of assets</t>
  </si>
  <si>
    <t>A.08.01.03 Acceptable use of assets</t>
  </si>
  <si>
    <t>A.08.01.04 Return of assets</t>
  </si>
  <si>
    <t>A.08.02.01 Classification of information</t>
  </si>
  <si>
    <t>A.08.02.02 Labelling of information</t>
  </si>
  <si>
    <t>A.08.02.03 Handling of assets</t>
  </si>
  <si>
    <t>A.08.03.01 Management of removable media</t>
  </si>
  <si>
    <t>A.08.03.02 Disposal of media</t>
  </si>
  <si>
    <t>A.08.03.03 Physical media transfer</t>
  </si>
  <si>
    <t>A.09.01.01 Access control policy</t>
  </si>
  <si>
    <t>A.09.01.02 Access to networks and network services</t>
  </si>
  <si>
    <t>A.09.02.01 User registration and de-registration</t>
  </si>
  <si>
    <t>A.09.02.02 User access provisioning</t>
  </si>
  <si>
    <t>A.09.02.03 Management of privileged access rights</t>
  </si>
  <si>
    <t>A.09.02.04 Management of secret authentication information of users</t>
  </si>
  <si>
    <t>A.09.02.05 Review of user access rights</t>
  </si>
  <si>
    <t>A.09.02.06 Removal or adjustment of access rights</t>
  </si>
  <si>
    <t>A.09.03.01 Use of secret authentication information</t>
  </si>
  <si>
    <t>A.09.04.01 Information access restriction</t>
  </si>
  <si>
    <t>A.09.04.02 Secure log-on procedures</t>
  </si>
  <si>
    <t>A.09.04.03 Password management system</t>
  </si>
  <si>
    <t>A.09.04.04 Use of privileged utility programs</t>
  </si>
  <si>
    <t>A.09.04.05 Access control to program source code</t>
  </si>
  <si>
    <t>A.10.01.01 Policy on the use of cryptographic controls</t>
  </si>
  <si>
    <t>A.10.01.02 Key management</t>
  </si>
  <si>
    <t>A.11.01.01 Physical security perimeter</t>
  </si>
  <si>
    <t>A.11.01.02 Physical entry controls</t>
  </si>
  <si>
    <t>A.11.01.03 Securing offices, rooms and facilities</t>
  </si>
  <si>
    <t>A.11.01.04 Protecting against external and environmental threats</t>
  </si>
  <si>
    <t>A.11.01.05 Working in secure areas</t>
  </si>
  <si>
    <t>A.11.01.06 Delivery and loading areas</t>
  </si>
  <si>
    <t>A.11.02.01 Equipment siting and protection</t>
  </si>
  <si>
    <t>A.11.02.02 Supporting utilities</t>
  </si>
  <si>
    <t>A.11.02.03 Cabling security</t>
  </si>
  <si>
    <t>A.11.02.04 Equipment maintenance</t>
  </si>
  <si>
    <t>A.11.02.05 Removal of assets</t>
  </si>
  <si>
    <t>A.11.02.06 Security of equipment and assets off-premises</t>
  </si>
  <si>
    <t>A.11.02.07 Secure disposal or re-use of equipment</t>
  </si>
  <si>
    <t>A.11.02.08 Unattended user equipment</t>
  </si>
  <si>
    <t>A.11.02.09 Clear desk and clear screen policy</t>
  </si>
  <si>
    <t>A.12.01.01 Documented operating procedures</t>
  </si>
  <si>
    <t>A.12.01.02 Change management</t>
  </si>
  <si>
    <t>A.12.01.03 Capacity management</t>
  </si>
  <si>
    <t>A.12.01.04 Separation of development, testing and operational environments</t>
  </si>
  <si>
    <t>A.12.02.01 Controls against malware</t>
  </si>
  <si>
    <t>A.12.03.01 Information backup</t>
  </si>
  <si>
    <t>A.12.04.01 Event logging</t>
  </si>
  <si>
    <t>A.12.04.02 Protection of log information</t>
  </si>
  <si>
    <t>A.12.04.03 Administrator and operator logs</t>
  </si>
  <si>
    <t>A.12.04.04 Clock synchronisation</t>
  </si>
  <si>
    <t>A.12.05.01 Installation of software on operational systems</t>
  </si>
  <si>
    <t>A.12.06.01 Management of technical vulnerabilities</t>
  </si>
  <si>
    <t>A.12.06.02 Restrictions on software installation</t>
  </si>
  <si>
    <t>A.12.07.01 Information systems audit controls</t>
  </si>
  <si>
    <t>A.13.01.01 Network controls</t>
  </si>
  <si>
    <t>A.13.01.02 Security of network services</t>
  </si>
  <si>
    <t>A.13.01.03 Segregation in networks</t>
  </si>
  <si>
    <t>A.13.02.01 Information transfer policies and procedures</t>
  </si>
  <si>
    <t>A.13.02.02 Agreements on information transfer</t>
  </si>
  <si>
    <t>A.13.02.03 Electronic messaging</t>
  </si>
  <si>
    <t>A.13.02.04 Confidentiality or non-disclosure agreements</t>
  </si>
  <si>
    <t>A.14.01.01 Information security requirements analysis and specification</t>
  </si>
  <si>
    <t>A.14.01.02 Securing application services on public networks</t>
  </si>
  <si>
    <t>A.14.01.03 Protecting application services transactions</t>
  </si>
  <si>
    <t>A.14.02.01 Secure development policy</t>
  </si>
  <si>
    <t>A.14.02.02 System change control procedures</t>
  </si>
  <si>
    <t>A.14.02.03 Technical review of applications after operating platform changes</t>
  </si>
  <si>
    <t>A.14.02.04 Restrictions on changes to software packages</t>
  </si>
  <si>
    <t>A.14.02.05 Secure system engineering principles</t>
  </si>
  <si>
    <t>A.14.02.06 Secure development environment</t>
  </si>
  <si>
    <t>A.14.02.07 Outsourced development</t>
  </si>
  <si>
    <t>A.14.02.08 System security testing</t>
  </si>
  <si>
    <t>A.14.02.09 System acceptance testing</t>
  </si>
  <si>
    <t>A.14.03.01 Protection of test data</t>
  </si>
  <si>
    <t>A.15.01.01 Information security policy for supplier relationships</t>
  </si>
  <si>
    <t>A.15.01.02 Addressing security within supplier agreements</t>
  </si>
  <si>
    <t>A.15.01.03 Information and communication technology supply chain</t>
  </si>
  <si>
    <t>A.15.02.01 Monitoring and review of supplier services</t>
  </si>
  <si>
    <t>A.15.02.02 Managing changes to supplier services</t>
  </si>
  <si>
    <t>A.16.01.01 Responsibilities and procedures</t>
  </si>
  <si>
    <t>A.16.01.02 Reporting information security events</t>
  </si>
  <si>
    <t>A.16.01.03 Reporting information security weaknesses</t>
  </si>
  <si>
    <t>A.16.01.04 Assessment of and decision on information security events</t>
  </si>
  <si>
    <t>A.16.01.05 Response to information security incidents</t>
  </si>
  <si>
    <t>A.16.01.06 Learning from information security incidents</t>
  </si>
  <si>
    <t>A.16.01.07 Collection of evidence</t>
  </si>
  <si>
    <t>A.17.01.01 Planning information security continuity</t>
  </si>
  <si>
    <t>A.17.01.02 Implementing information security continuity</t>
  </si>
  <si>
    <t>A.17.01.03 Verify, review and evaluate information security continuity</t>
  </si>
  <si>
    <t>A.17.02.01 Availability of information processing facilities</t>
  </si>
  <si>
    <t>A.18.01.01 Identification of applicable legislation and contractual requirements</t>
  </si>
  <si>
    <t>A.18.01.02 Intellectual property rights</t>
  </si>
  <si>
    <t>A.18.01.03 Protection of records</t>
  </si>
  <si>
    <t>A.18.01.04 Privacy and protection of personally identifiable information</t>
  </si>
  <si>
    <t>A.18.01.05 Regulation of cryptographic controls</t>
  </si>
  <si>
    <t>A.18.02.01 Independent review of information security</t>
  </si>
  <si>
    <t>A.18.02.02 Compliance with security policies and standards</t>
  </si>
  <si>
    <t>A.18.02.03 Technical compliance review</t>
  </si>
  <si>
    <t>Threat Category</t>
  </si>
  <si>
    <t>Threat</t>
  </si>
  <si>
    <t>Likelihood</t>
  </si>
  <si>
    <t>CIA parameters</t>
  </si>
  <si>
    <t>Natural</t>
  </si>
  <si>
    <t>Deliberate</t>
  </si>
  <si>
    <t>Non deliberate</t>
  </si>
  <si>
    <t>Physical Damage</t>
  </si>
  <si>
    <t>Natural events</t>
  </si>
  <si>
    <t>Loss of essential services</t>
  </si>
  <si>
    <t>Disturbance</t>
  </si>
  <si>
    <t>Compromise of information</t>
  </si>
  <si>
    <t>Technical failures</t>
  </si>
  <si>
    <t>Unauthorised actions</t>
  </si>
  <si>
    <t>Compromise of functions</t>
  </si>
  <si>
    <t>Fire</t>
  </si>
  <si>
    <t>IA</t>
  </si>
  <si>
    <t>A</t>
  </si>
  <si>
    <t>Pollution - Dust - Corrosion - Freezing</t>
  </si>
  <si>
    <t>Bomb attack and use of arms</t>
  </si>
  <si>
    <t>Lightning</t>
  </si>
  <si>
    <t>Loss of power supply or power fluctuation</t>
  </si>
  <si>
    <t>CIA</t>
  </si>
  <si>
    <t>Transmission errors (including misrouting of messages)</t>
  </si>
  <si>
    <t>Eavesdropping (including traffic analysis)</t>
  </si>
  <si>
    <t>C</t>
  </si>
  <si>
    <t>Theft of media or documents</t>
  </si>
  <si>
    <t>Theft of equipment</t>
  </si>
  <si>
    <t>CA</t>
  </si>
  <si>
    <t>Equipment failure or malfunction</t>
  </si>
  <si>
    <t>Saturation of the information system</t>
  </si>
  <si>
    <t>Malfunction of software developed for customers</t>
  </si>
  <si>
    <t>Malfunction of software developed for internal use.</t>
  </si>
  <si>
    <t>Malfunction of software packages for internal use.</t>
  </si>
  <si>
    <t>Business data alteration by malicious user</t>
  </si>
  <si>
    <t>Malicious software</t>
  </si>
  <si>
    <t>Business user errors</t>
  </si>
  <si>
    <t>Deterioration of storage media</t>
  </si>
  <si>
    <t>Threat likelihood criteria</t>
  </si>
  <si>
    <t>Authors</t>
  </si>
  <si>
    <t>Version</t>
  </si>
  <si>
    <t>Confidentiality</t>
  </si>
  <si>
    <t>Internal use. Only for Top management, management review participants, ISMS consultants and auditors.</t>
  </si>
  <si>
    <t>Identification and evaluation of information assets</t>
  </si>
  <si>
    <t>Step 1 - Identify and evaluate information according with criteria in tab "CIA values"</t>
  </si>
  <si>
    <t>Information assets</t>
  </si>
  <si>
    <t>Conf.</t>
  </si>
  <si>
    <t>Int.</t>
  </si>
  <si>
    <t>Aval.</t>
  </si>
  <si>
    <t>Notes (justifications)</t>
  </si>
  <si>
    <t>MTPD (Max time process downtime)</t>
  </si>
  <si>
    <t>Archives: IT systems, physical archives, other archives</t>
  </si>
  <si>
    <t>1 - Low</t>
  </si>
  <si>
    <t>2 - Medium</t>
  </si>
  <si>
    <t>3 - High</t>
  </si>
  <si>
    <t>4 - Critical</t>
  </si>
  <si>
    <t>Criteria for information assets evaluation</t>
  </si>
  <si>
    <t>C - Confidentiality</t>
  </si>
  <si>
    <t>I - Integrity</t>
  </si>
  <si>
    <t>A - Availability</t>
  </si>
  <si>
    <t>Information doesn’t have specific confidentiality requirements or is public.</t>
  </si>
  <si>
    <t>Information is confidential for business reasons (e.g. for avoiding competitors advantage or for brand protection) and a loss of confidentiality can have, in the worst case scenario, a limited impact from a financial, regulatory or long term reputation (brand) point of view.</t>
  </si>
  <si>
    <t>The loss of confidentiality, in the worst case scenario, can have high impacts from a financial,  market sharing, regulatory and long term reputation (brand) point of view.</t>
  </si>
  <si>
    <t>The loss of confidentiality, in the worst case scenario, can have high impacts from a financial,  market sharing, regulatory and long term reputation (brand) point of view. Such impacts can compromise company sustainability.</t>
  </si>
  <si>
    <t>Information doesn’t have specific integrity requirements and is not part of economic or financial or health transactions.</t>
  </si>
  <si>
    <t>Information is not part of financial or health transactions. The loss of integrity doesn’t have impacts on operations, regulatory obligations or long term reputation (brand).</t>
  </si>
  <si>
    <t>Information is not part of financial or health transactions. The loss of integrity have limited impacts on operations, regulatory obligations or long term reputation (brand).</t>
  </si>
  <si>
    <t>Two options:
- The loss of integrity can have impacts on regulatory obligations 
- The loss of integrity can have impacts financial transactions, operations, or long term reputation (brand) and this can lead to issues in company sustainability.</t>
  </si>
  <si>
    <t>The unavailability of information doesn’t have economic impacts because they are not linked with SLAs.</t>
  </si>
  <si>
    <t>The unavailability of information have limited economic impacts (considering SLAs).</t>
  </si>
  <si>
    <t>The unavailability of information have high economic impacts (considering SLAs).</t>
  </si>
  <si>
    <t>The unavailability of information have high economic impacts (considering SLAs) that can compromise company sustainability or can have impacts on health of people.</t>
  </si>
  <si>
    <t>Threat identification and evaluation</t>
  </si>
  <si>
    <t>Step 2 - Identify and evaluate threats according with criteria in table in tab "Threats values".</t>
  </si>
  <si>
    <t>Lev.</t>
  </si>
  <si>
    <t>Likelihood criteria</t>
  </si>
  <si>
    <r>
      <t xml:space="preserve">One of the following:
- threat is less likely than in most important information security reports and surveys;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not important for attackers and brand is not compromised so attacks are not initiated or attackers don't have many resources.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is not complex so it is difficult to do mistakes;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is rare.</t>
    </r>
  </si>
  <si>
    <r>
      <t xml:space="preserve">One of the following:
- threat is more likely as in most important information security reports and surveys or such surveys say that the attack it is for sure;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very important for attackers and brand can be compromised so attackers have many motives, competence, resources.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has a high complexity (e.g. may sites, types of IT systems, internal or external users) so mistakes are frequent;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is for sure.</t>
    </r>
  </si>
  <si>
    <t>1 - Non existent control</t>
  </si>
  <si>
    <t>2 - Low effective control</t>
  </si>
  <si>
    <t>3 - Almost effective control</t>
  </si>
  <si>
    <t>4 - Effective control</t>
  </si>
  <si>
    <t>The control is not implemented.</t>
  </si>
  <si>
    <t>The control is not systematically implemented or it is completely not suitable, so its effectiveness is not ensured.</t>
  </si>
  <si>
    <t>The control can be improved, mainly from a procedural (i.e. support documentation) point of view.</t>
  </si>
  <si>
    <t>The control is systematically implemented and no improvement are needed.</t>
  </si>
  <si>
    <t>Guidelines for evaluation</t>
  </si>
  <si>
    <t>Criteria for the evaluation of information security controls</t>
  </si>
  <si>
    <t>Risk level calculation</t>
  </si>
  <si>
    <t>Step 4 - For all threat and each control that can help to reduce the threat likelihood or impact, a risk level is calculated.</t>
  </si>
  <si>
    <t>On the right, maximum risk for each control is calculated.</t>
  </si>
  <si>
    <t>Information value</t>
  </si>
  <si>
    <t>Information</t>
  </si>
  <si>
    <t>Total value for information assets</t>
  </si>
  <si>
    <t>Contr. value</t>
  </si>
  <si>
    <t>Parameters</t>
  </si>
  <si>
    <t>Max level</t>
  </si>
  <si>
    <t>Risk level</t>
  </si>
  <si>
    <t>Risk acceptance criteria</t>
  </si>
  <si>
    <t>Controls</t>
  </si>
  <si>
    <t>Threats</t>
  </si>
  <si>
    <t>Vulnerabilities</t>
  </si>
  <si>
    <t>Low &lt; 20</t>
  </si>
  <si>
    <t>19 &lt; Medium &lt; 41</t>
  </si>
  <si>
    <t>High &gt; 40</t>
  </si>
  <si>
    <t>Risk treatment plan (proposal)</t>
  </si>
  <si>
    <t>Step 5 - For higher risks, plan the action for mitigation or explain acceptance.</t>
  </si>
  <si>
    <t>Analysis</t>
  </si>
  <si>
    <t>Actions</t>
  </si>
  <si>
    <t>Step 3 - Assess the ISO/IEC 27001 controls effectiveness according to scale in tab "Control evaluation".</t>
  </si>
  <si>
    <t>Availability (A)</t>
  </si>
  <si>
    <t>Integrity (I)</t>
  </si>
  <si>
    <t xml:space="preserve">Confidentiality (C) </t>
  </si>
  <si>
    <t>From VERA 4.4 (http://www.cesaregallotti.it).</t>
  </si>
  <si>
    <t>By</t>
  </si>
  <si>
    <t>Cesare Gallotti (http://www.cesaregallotti.it)</t>
  </si>
  <si>
    <t>VERA is under Creative Commons Attribution 4.0 International
http://creativecommons.org/licenses/by/4.0/ 
When using VERA, its author must be reported (Cesare Gallotti with link to http://www.cesaregallotti.it).</t>
  </si>
  <si>
    <t>Change log</t>
  </si>
  <si>
    <t>Processes or functions</t>
  </si>
  <si>
    <t>MAX</t>
  </si>
  <si>
    <r>
      <rPr>
        <b/>
        <sz val="10"/>
        <rFont val="Calibri"/>
        <family val="2"/>
        <scheme val="minor"/>
      </rPr>
      <t>Confidentiality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Integrity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Availability</t>
    </r>
    <r>
      <rPr>
        <sz val="10"/>
        <rFont val="Calibri"/>
        <family val="2"/>
        <scheme val="minor"/>
      </rPr>
      <t>:</t>
    </r>
  </si>
  <si>
    <t>Responsible</t>
  </si>
  <si>
    <t>Repudiation of messages</t>
  </si>
  <si>
    <t>Identity theft</t>
  </si>
  <si>
    <r>
      <t xml:space="preserve">One of the following:
- threat is likely as in most important information security reports and surveys;
- in case of </t>
    </r>
    <r>
      <rPr>
        <b/>
        <sz val="10"/>
        <rFont val="Calibri"/>
        <family val="2"/>
        <scheme val="minor"/>
      </rPr>
      <t>deliberate attack</t>
    </r>
    <r>
      <rPr>
        <sz val="10"/>
        <rFont val="Calibri"/>
        <family val="2"/>
        <scheme val="minor"/>
      </rPr>
      <t xml:space="preserve">, information are important for attackers and brand is not compromised so attackers don't have many motives, competence, resources; as alternative, public reports say that this threat is unlikely;
- in case of </t>
    </r>
    <r>
      <rPr>
        <b/>
        <sz val="10"/>
        <rFont val="Calibri"/>
        <family val="2"/>
        <scheme val="minor"/>
      </rPr>
      <t>unintentional attack</t>
    </r>
    <r>
      <rPr>
        <sz val="10"/>
        <rFont val="Calibri"/>
        <family val="2"/>
        <scheme val="minor"/>
      </rPr>
      <t xml:space="preserve">, the scope has a medium complexity so mistakes can be made;
- in case of </t>
    </r>
    <r>
      <rPr>
        <b/>
        <sz val="10"/>
        <rFont val="Calibri"/>
        <family val="2"/>
        <scheme val="minor"/>
      </rPr>
      <t>natural events</t>
    </r>
    <r>
      <rPr>
        <sz val="10"/>
        <rFont val="Calibri"/>
        <family val="2"/>
        <scheme val="minor"/>
      </rPr>
      <t>, reports and surveys show that the threat can happen.</t>
    </r>
  </si>
  <si>
    <t>Risk base -&gt;</t>
  </si>
  <si>
    <t>Voluntary destruction of equipment or media</t>
  </si>
  <si>
    <t>Data from untrustworthy sources</t>
  </si>
  <si>
    <t>Illegal import/export of software (fraudulent copying of sw, use of copied sw)</t>
  </si>
  <si>
    <t>Risks are colour coded according with tab "Risk criteria"</t>
  </si>
  <si>
    <t>See Italian version. Versions 4.4 ITA and ENG are aligned.</t>
  </si>
  <si>
    <t>Information security and personal data risk assessment and treatment</t>
  </si>
  <si>
    <t>VERA (Very easy risk assessment) 4.4 ENG for ISO/IEC 27001 and privacy</t>
  </si>
  <si>
    <t>Processing activities and purposes</t>
  </si>
  <si>
    <t>Organization's role</t>
  </si>
  <si>
    <t>Controller
Joint controller
Processor</t>
  </si>
  <si>
    <t>Data subjects</t>
  </si>
  <si>
    <t>Type of personal data</t>
  </si>
  <si>
    <t xml:space="preserve">Personal
Special category
Criminal
</t>
  </si>
  <si>
    <t>Options:
- consent;
- contract;
- legal obligation;
- protection of vital interests;
- public interest;
- controller's legitimate interests.</t>
  </si>
  <si>
    <t>Recipients</t>
  </si>
  <si>
    <t>Including:
- processors;
- employees or functions;
- other controllers;
- joint controllers.</t>
  </si>
  <si>
    <t>Retention time</t>
  </si>
  <si>
    <t>Climatic phenomenon (e.g. hurricanes, snow)</t>
  </si>
  <si>
    <t>Earthquake or volcanic phenomenon</t>
  </si>
  <si>
    <t>Failure of air conditioning or cooling systems</t>
  </si>
  <si>
    <t>Failure of network devices</t>
  </si>
  <si>
    <t>Failure of communication links (including damages to network cables).</t>
  </si>
  <si>
    <t>Network traffic overloading</t>
  </si>
  <si>
    <t>Loss of external services (including network, DR site, technical support). For example for closure or broke down of the supplier or incident.</t>
  </si>
  <si>
    <t>Staff shortage (e.g. illness, strike)</t>
  </si>
  <si>
    <t>Electromagnetic disturbance</t>
  </si>
  <si>
    <t>Retrieval of information from recycled or discarded media</t>
  </si>
  <si>
    <t>Disclosure (by employees or contractors or suppliers)</t>
  </si>
  <si>
    <t>Communications infiltration</t>
  </si>
  <si>
    <t>Saturation of the information systems</t>
  </si>
  <si>
    <t>Hardware or system software maintenance error</t>
  </si>
  <si>
    <t>Unauthorised use of equipment, tools, devices</t>
  </si>
  <si>
    <t>Unauthorized network access (including from unauthorized wireless AP)</t>
  </si>
  <si>
    <t>Unauthorized use of the network by users</t>
  </si>
  <si>
    <t>Use of software or services in an unauthorized way</t>
  </si>
  <si>
    <t>Use of software or services by unauthorized users or unauthorized privilege escalation</t>
  </si>
  <si>
    <t>Deliberate or not deliberate unauthorized processing of personal data</t>
  </si>
  <si>
    <t>CI</t>
  </si>
  <si>
    <t>Water damage</t>
  </si>
  <si>
    <t>29151-A.11.2 Privacy impact assessment</t>
  </si>
  <si>
    <t>PRIVACY CONTROLS (ISO/IEC 29151)</t>
  </si>
  <si>
    <t>29151-A.3.1 Consent (gathering)</t>
  </si>
  <si>
    <t>29151-A.3.2 Choice and right to object</t>
  </si>
  <si>
    <t>29151-A.3.2-ADD Consent (management)</t>
  </si>
  <si>
    <t>29151-A.4.1 Purpose ligitimacy</t>
  </si>
  <si>
    <t>See tab "Information and evalution", column "Legal ground"</t>
  </si>
  <si>
    <t>29151-A.4.2 Purpose specification</t>
  </si>
  <si>
    <t>See 29151-A.9.1.</t>
  </si>
  <si>
    <t>29151-A.5 Collection limitation</t>
  </si>
  <si>
    <t>29151-A.6 Data minimization</t>
  </si>
  <si>
    <t>See 29151-A.5.</t>
  </si>
  <si>
    <t>29151-A.7.1 Use, retention (right to be forgotten) and disclosure limitation</t>
  </si>
  <si>
    <t>29151-A.7.2 Secure erasure</t>
  </si>
  <si>
    <t>See A.08.03.02.</t>
  </si>
  <si>
    <t>29151-A.7.3 Disclosure and data breach notification</t>
  </si>
  <si>
    <t>29151-A.7.4 Recording of disclosures and data breaches</t>
  </si>
  <si>
    <t>29151-A.7.5 Disclosure of subcontracted processing</t>
  </si>
  <si>
    <t>For contract requirements, use A.15.01.02 and 29151-A.11.3.</t>
  </si>
  <si>
    <t>29151-A.8 Accuracy e quality</t>
  </si>
  <si>
    <t>29151-A.9.1 Privacy notice</t>
  </si>
  <si>
    <t>29151-A.9.2 Openess and transparency</t>
  </si>
  <si>
    <t>29151-A.10.1 Data subject access to the data</t>
  </si>
  <si>
    <t>29151-A.10.2 Right of rectification</t>
  </si>
  <si>
    <t>29151-A.10.3 Complaint management</t>
  </si>
  <si>
    <t>29151-A.11.1 Governance (and DPO)</t>
  </si>
  <si>
    <t>See also controls A.05, A.06 and A.18.02.02.
Here, focus on DPO role. If DPO is not required, focus on "privacy internal or external consultants".</t>
  </si>
  <si>
    <t>29151-A.11.3-ADD Relationships with customers (controllers and super-suppliers)</t>
  </si>
  <si>
    <t>29151-A.11.3 Privacy requirement for contractors and processors</t>
  </si>
  <si>
    <t>See A.15.01.02.</t>
  </si>
  <si>
    <t>29151-A.11.4 Privacy monitoring and auditing</t>
  </si>
  <si>
    <t>See A.18.02.01 (for audits).</t>
  </si>
  <si>
    <t>29151-A.11.5 Privacy awareness and training</t>
  </si>
  <si>
    <t>See A.07.02.02.</t>
  </si>
  <si>
    <t>29151-A.11.6 Personal data protection reporting</t>
  </si>
  <si>
    <t>29151-A.12 Information security and authorizations</t>
  </si>
  <si>
    <t>See A.09.01.01 for authorizations.
See all controls from A.05 to A.18 for security.
Here, focus on the authorization process for (internal and external) people that access personal data.</t>
  </si>
  <si>
    <t>29151-A.13.1 Compliance</t>
  </si>
  <si>
    <t>See A.18.01.01.</t>
  </si>
  <si>
    <t>29151-A.13.2 Cross border (i.e. extra-UE) data transfer restrictions in certain jurisdictions</t>
  </si>
  <si>
    <t>Legal ground for processing</t>
  </si>
  <si>
    <t>ISO/IEC 27001 (and ISO/IEC 29151) controls and Statement of applicability</t>
  </si>
  <si>
    <t>Rischio Privacy</t>
  </si>
  <si>
    <t>X</t>
  </si>
  <si>
    <t>Privacy risk calculation</t>
  </si>
  <si>
    <t>This sheet is automatically filled, except the "Analysis" column. This column should be completed if the risk is not low.</t>
  </si>
  <si>
    <t>Unauth. loss</t>
  </si>
  <si>
    <t>Unauth. destruction</t>
  </si>
  <si>
    <t>Unauth.  alteration</t>
  </si>
  <si>
    <t>Unauth. disclosure</t>
  </si>
  <si>
    <t>Unauth. access to transmitted data</t>
  </si>
  <si>
    <t>Unauth. access to stored data</t>
  </si>
  <si>
    <t>Risk lev.</t>
  </si>
  <si>
    <t>Analysis (acceptance rationale or mitigation 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</si>
</sst>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Verdan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3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Fill="1"/>
    <xf numFmtId="0" fontId="3" fillId="0" borderId="11" xfId="0" applyFont="1" applyBorder="1"/>
    <xf numFmtId="0" fontId="3" fillId="0" borderId="12" xfId="0" applyFont="1" applyBorder="1"/>
    <xf numFmtId="0" fontId="3" fillId="0" borderId="18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/>
    <xf numFmtId="0" fontId="3" fillId="0" borderId="28" xfId="0" applyFont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3" borderId="20" xfId="0" applyFont="1" applyFill="1" applyBorder="1"/>
    <xf numFmtId="0" fontId="8" fillId="3" borderId="3" xfId="0" applyFont="1" applyFill="1" applyBorder="1"/>
    <xf numFmtId="0" fontId="8" fillId="3" borderId="21" xfId="0" applyFont="1" applyFill="1" applyBorder="1"/>
    <xf numFmtId="0" fontId="8" fillId="2" borderId="15" xfId="0" applyFont="1" applyFill="1" applyBorder="1" applyAlignment="1">
      <alignment wrapText="1"/>
    </xf>
    <xf numFmtId="0" fontId="10" fillId="0" borderId="0" xfId="0" applyFont="1" applyBorder="1"/>
    <xf numFmtId="0" fontId="5" fillId="7" borderId="33" xfId="1" applyFont="1" applyFill="1" applyBorder="1" applyAlignment="1">
      <alignment vertical="top" wrapText="1"/>
    </xf>
    <xf numFmtId="0" fontId="5" fillId="7" borderId="34" xfId="1" applyFont="1" applyFill="1" applyBorder="1" applyAlignment="1">
      <alignment vertical="top" wrapText="1"/>
    </xf>
    <xf numFmtId="0" fontId="3" fillId="0" borderId="30" xfId="0" applyFont="1" applyBorder="1" applyAlignment="1">
      <alignment horizontal="center"/>
    </xf>
    <xf numFmtId="0" fontId="8" fillId="2" borderId="3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2" fontId="3" fillId="0" borderId="39" xfId="0" applyNumberFormat="1" applyFont="1" applyFill="1" applyBorder="1"/>
    <xf numFmtId="0" fontId="3" fillId="0" borderId="22" xfId="0" applyFont="1" applyBorder="1"/>
    <xf numFmtId="0" fontId="12" fillId="2" borderId="17" xfId="0" applyFont="1" applyFill="1" applyBorder="1" applyAlignment="1">
      <alignment vertical="top" wrapText="1"/>
    </xf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12" fillId="6" borderId="20" xfId="0" applyFont="1" applyFill="1" applyBorder="1" applyAlignment="1">
      <alignment wrapText="1"/>
    </xf>
    <xf numFmtId="2" fontId="3" fillId="0" borderId="40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4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42" xfId="0" applyNumberFormat="1" applyFont="1" applyBorder="1" applyAlignment="1">
      <alignment horizontal="center" wrapText="1"/>
    </xf>
    <xf numFmtId="0" fontId="8" fillId="10" borderId="15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14" borderId="43" xfId="0" applyFont="1" applyFill="1" applyBorder="1"/>
    <xf numFmtId="0" fontId="3" fillId="11" borderId="44" xfId="0" quotePrefix="1" applyFont="1" applyFill="1" applyBorder="1"/>
    <xf numFmtId="0" fontId="3" fillId="12" borderId="44" xfId="0" quotePrefix="1" applyFont="1" applyFill="1" applyBorder="1"/>
    <xf numFmtId="0" fontId="3" fillId="13" borderId="6" xfId="0" quotePrefix="1" applyFont="1" applyFill="1" applyBorder="1"/>
    <xf numFmtId="0" fontId="16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vertical="top" wrapText="1"/>
    </xf>
    <xf numFmtId="0" fontId="3" fillId="4" borderId="31" xfId="0" applyFont="1" applyFill="1" applyBorder="1" applyAlignment="1">
      <alignment vertical="top" wrapText="1"/>
    </xf>
    <xf numFmtId="0" fontId="3" fillId="4" borderId="35" xfId="0" applyFont="1" applyFill="1" applyBorder="1" applyAlignment="1">
      <alignment vertical="top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47" xfId="1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36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14" fontId="3" fillId="0" borderId="37" xfId="0" applyNumberFormat="1" applyFont="1" applyBorder="1" applyAlignment="1">
      <alignment horizontal="left" vertical="top" wrapText="1"/>
    </xf>
    <xf numFmtId="14" fontId="3" fillId="0" borderId="36" xfId="0" applyNumberFormat="1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7" borderId="5" xfId="1" applyFont="1" applyFill="1" applyBorder="1" applyAlignment="1">
      <alignment vertical="top" wrapText="1"/>
    </xf>
    <xf numFmtId="0" fontId="17" fillId="0" borderId="49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16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3" borderId="50" xfId="2" applyFont="1" applyFill="1" applyBorder="1" applyAlignment="1">
      <alignment horizontal="center" vertical="center" wrapText="1"/>
    </xf>
    <xf numFmtId="0" fontId="7" fillId="3" borderId="50" xfId="2" applyFont="1" applyFill="1" applyBorder="1" applyAlignment="1">
      <alignment horizontal="left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3" fillId="0" borderId="31" xfId="2" applyFont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4" fillId="0" borderId="0" xfId="1" applyFont="1" applyAlignment="1">
      <alignment horizontal="left"/>
    </xf>
    <xf numFmtId="0" fontId="3" fillId="0" borderId="51" xfId="1" applyFont="1" applyFill="1" applyBorder="1" applyAlignment="1">
      <alignment vertical="top" wrapText="1"/>
    </xf>
    <xf numFmtId="0" fontId="13" fillId="0" borderId="47" xfId="1" applyFont="1" applyFill="1" applyBorder="1" applyAlignment="1">
      <alignment vertical="top" wrapText="1"/>
    </xf>
    <xf numFmtId="0" fontId="3" fillId="0" borderId="32" xfId="1" applyFont="1" applyBorder="1" applyAlignment="1">
      <alignment horizontal="left" vertical="top" wrapText="1"/>
    </xf>
    <xf numFmtId="0" fontId="3" fillId="0" borderId="32" xfId="1" applyFont="1" applyFill="1" applyBorder="1" applyAlignment="1">
      <alignment horizontal="left" vertical="top" wrapText="1"/>
    </xf>
    <xf numFmtId="0" fontId="3" fillId="0" borderId="39" xfId="1" applyFont="1" applyFill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2" fontId="3" fillId="16" borderId="5" xfId="0" applyNumberFormat="1" applyFont="1" applyFill="1" applyBorder="1" applyAlignment="1">
      <alignment horizontal="center" wrapText="1"/>
    </xf>
    <xf numFmtId="2" fontId="3" fillId="16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" borderId="52" xfId="2" applyFont="1" applyFill="1" applyBorder="1" applyAlignment="1">
      <alignment horizontal="center" vertical="center" wrapText="1"/>
    </xf>
    <xf numFmtId="0" fontId="9" fillId="3" borderId="53" xfId="2" applyFont="1" applyFill="1" applyBorder="1" applyAlignment="1">
      <alignment horizontal="center" vertical="center" wrapText="1"/>
    </xf>
    <xf numFmtId="0" fontId="7" fillId="3" borderId="54" xfId="2" applyFont="1" applyFill="1" applyBorder="1" applyAlignment="1">
      <alignment horizontal="center" vertical="top" wrapText="1"/>
    </xf>
    <xf numFmtId="0" fontId="4" fillId="0" borderId="31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vertical="center" wrapText="1"/>
    </xf>
    <xf numFmtId="0" fontId="19" fillId="15" borderId="31" xfId="2" applyFont="1" applyFill="1" applyBorder="1" applyAlignment="1">
      <alignment horizontal="left" vertical="center"/>
    </xf>
    <xf numFmtId="0" fontId="18" fillId="15" borderId="31" xfId="2" applyFont="1" applyFill="1" applyBorder="1" applyAlignment="1">
      <alignment horizontal="center" vertical="center"/>
    </xf>
    <xf numFmtId="0" fontId="18" fillId="15" borderId="31" xfId="2" applyFont="1" applyFill="1" applyBorder="1" applyAlignment="1">
      <alignment horizontal="left" vertical="top"/>
    </xf>
    <xf numFmtId="0" fontId="0" fillId="0" borderId="36" xfId="0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8" fillId="10" borderId="37" xfId="0" applyFont="1" applyFill="1" applyBorder="1" applyAlignment="1">
      <alignment horizontal="right" wrapText="1"/>
    </xf>
    <xf numFmtId="0" fontId="3" fillId="0" borderId="0" xfId="2" applyFont="1" applyBorder="1" applyAlignment="1">
      <alignment horizontal="left" vertical="center"/>
    </xf>
    <xf numFmtId="0" fontId="3" fillId="0" borderId="55" xfId="2" applyFont="1" applyBorder="1" applyAlignment="1">
      <alignment horizontal="left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wrapText="1"/>
    </xf>
    <xf numFmtId="2" fontId="3" fillId="0" borderId="31" xfId="0" applyNumberFormat="1" applyFont="1" applyFill="1" applyBorder="1" applyAlignment="1">
      <alignment horizontal="center" vertical="top"/>
    </xf>
    <xf numFmtId="0" fontId="3" fillId="0" borderId="31" xfId="1" applyFont="1" applyFill="1" applyBorder="1" applyAlignment="1">
      <alignment vertical="top" wrapText="1"/>
    </xf>
    <xf numFmtId="0" fontId="0" fillId="0" borderId="31" xfId="0" applyBorder="1"/>
    <xf numFmtId="0" fontId="2" fillId="0" borderId="0" xfId="1"/>
    <xf numFmtId="0" fontId="10" fillId="2" borderId="31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8" fillId="15" borderId="31" xfId="0" applyFont="1" applyFill="1" applyBorder="1" applyAlignment="1">
      <alignment horizontal="left" vertical="center"/>
    </xf>
    <xf numFmtId="0" fontId="3" fillId="12" borderId="31" xfId="0" applyFont="1" applyFill="1" applyBorder="1" applyAlignment="1">
      <alignment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6" fillId="7" borderId="25" xfId="1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vertical="top" wrapText="1"/>
    </xf>
    <xf numFmtId="0" fontId="6" fillId="17" borderId="32" xfId="0" applyFont="1" applyFill="1" applyBorder="1" applyAlignment="1">
      <alignment horizontal="center" vertical="center" wrapText="1"/>
    </xf>
    <xf numFmtId="0" fontId="3" fillId="17" borderId="0" xfId="0" applyFont="1" applyFill="1" applyBorder="1"/>
    <xf numFmtId="2" fontId="3" fillId="17" borderId="25" xfId="0" applyNumberFormat="1" applyFont="1" applyFill="1" applyBorder="1" applyAlignment="1">
      <alignment horizontal="center" wrapText="1"/>
    </xf>
    <xf numFmtId="2" fontId="3" fillId="17" borderId="26" xfId="0" applyNumberFormat="1" applyFont="1" applyFill="1" applyBorder="1" applyAlignment="1">
      <alignment horizontal="center" wrapText="1"/>
    </xf>
    <xf numFmtId="2" fontId="3" fillId="17" borderId="27" xfId="0" applyNumberFormat="1" applyFont="1" applyFill="1" applyBorder="1" applyAlignment="1">
      <alignment horizontal="center" wrapText="1"/>
    </xf>
    <xf numFmtId="2" fontId="3" fillId="0" borderId="33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 wrapText="1"/>
    </xf>
    <xf numFmtId="2" fontId="3" fillId="0" borderId="29" xfId="0" applyNumberFormat="1" applyFont="1" applyBorder="1" applyAlignment="1">
      <alignment horizont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2" borderId="26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2" fontId="3" fillId="0" borderId="39" xfId="1" applyNumberFormat="1" applyFont="1" applyFill="1" applyBorder="1" applyAlignment="1">
      <alignment horizontal="center" vertical="top"/>
    </xf>
    <xf numFmtId="0" fontId="3" fillId="0" borderId="31" xfId="1" applyFont="1" applyFill="1" applyBorder="1" applyAlignment="1">
      <alignment vertical="center" wrapText="1"/>
    </xf>
    <xf numFmtId="0" fontId="3" fillId="17" borderId="31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vertical="center" wrapText="1"/>
    </xf>
    <xf numFmtId="0" fontId="3" fillId="12" borderId="31" xfId="1" applyFont="1" applyFill="1" applyBorder="1" applyAlignment="1">
      <alignment horizontal="center" vertical="center" wrapText="1"/>
    </xf>
    <xf numFmtId="0" fontId="3" fillId="12" borderId="32" xfId="1" applyFont="1" applyFill="1" applyBorder="1" applyAlignment="1">
      <alignment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10" fillId="2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2" borderId="2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/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2" fillId="0" borderId="13" xfId="1" applyBorder="1" applyAlignment="1">
      <alignment horizontal="center" vertical="center"/>
    </xf>
  </cellXfs>
  <cellStyles count="4">
    <cellStyle name="Normal" xfId="0" builtinId="0"/>
    <cellStyle name="Normal 2" xfId="1"/>
    <cellStyle name="Normale 2" xfId="2"/>
    <cellStyle name="Normale 3" xfId="3"/>
  </cellStyles>
  <dxfs count="1921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673801"/>
    <xdr:sp macro="" textlink="">
      <xdr:nvSpPr>
        <xdr:cNvPr id="4" name="CasellaDiTesto 3"/>
        <xdr:cNvSpPr txBox="1"/>
      </xdr:nvSpPr>
      <xdr:spPr>
        <a:xfrm>
          <a:off x="7596293" y="334010"/>
          <a:ext cx="5723467" cy="673801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Risk base = threat likelihood * information value (the highest CIA parameter impacted by the threat) </a:t>
          </a:r>
          <a:endParaRPr lang="it-IT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Risk (for each threat and control) = risk base * vulnerability value (reverse of control value)</a:t>
          </a:r>
          <a:endParaRPr lang="it-IT">
            <a:effectLst/>
          </a:endParaRPr>
        </a:p>
      </xdr:txBody>
    </xdr:sp>
    <xdr:clientData/>
  </xdr:oneCellAnchor>
  <xdr:oneCellAnchor>
    <xdr:from>
      <xdr:col>10</xdr:col>
      <xdr:colOff>558800</xdr:colOff>
      <xdr:row>21</xdr:row>
      <xdr:rowOff>59266</xdr:rowOff>
    </xdr:from>
    <xdr:ext cx="65" cy="172227"/>
    <xdr:sp macro="" textlink="">
      <xdr:nvSpPr>
        <xdr:cNvPr id="5" name="TextBox 2"/>
        <xdr:cNvSpPr txBox="1"/>
      </xdr:nvSpPr>
      <xdr:spPr>
        <a:xfrm>
          <a:off x="8778875" y="50313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13</xdr:row>
      <xdr:rowOff>15240</xdr:rowOff>
    </xdr:from>
    <xdr:to>
      <xdr:col>3</xdr:col>
      <xdr:colOff>1127760</xdr:colOff>
      <xdr:row>21</xdr:row>
      <xdr:rowOff>144780</xdr:rowOff>
    </xdr:to>
    <xdr:sp macro="" textlink="">
      <xdr:nvSpPr>
        <xdr:cNvPr id="2" name="TextBox 1"/>
        <xdr:cNvSpPr txBox="1"/>
      </xdr:nvSpPr>
      <xdr:spPr>
        <a:xfrm>
          <a:off x="685800" y="2415540"/>
          <a:ext cx="3078480" cy="153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It is recommended to accept risks of level lower than</a:t>
          </a:r>
          <a:r>
            <a:rPr lang="it-IT" sz="1100" baseline="0"/>
            <a:t> 20 and analyse other risks with more attention.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6896100" y="51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157163</xdr:rowOff>
    </xdr:from>
    <xdr:ext cx="5510213" cy="4843762"/>
    <xdr:sp macro="" textlink="">
      <xdr:nvSpPr>
        <xdr:cNvPr id="2" name="TextBox 1"/>
        <xdr:cNvSpPr txBox="1"/>
      </xdr:nvSpPr>
      <xdr:spPr>
        <a:xfrm>
          <a:off x="180975" y="157163"/>
          <a:ext cx="5510213" cy="48437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Short instructions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VERA was born with the purpose to show a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simple (but complete, also in terms of threats and controls to evaluate) approach for the information security risk assessment. VERA also had the purpose to be a starting point for building more complex approaches, according to the organization's needs.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2008, when the first version of VERA was used, organizations usually started from complex approaches and "simplified" them. This usually lead to loss of consistency and completeness.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recent years, many people created "enhanced" versions of VERA, for example including more threats (e.g. from external parties or from the ENISA list) or controls (e.g. from ISO/IEC 27018). Others used and integrated several VERA files because of the complexity of their organization.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the following list, the steps for adding a threat: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tab “Threats” add the new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threat </a:t>
          </a: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(after un-mergi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ng the cells in the column "Threat category"; it may be easier to copy and paste a row of an existing threat);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the new threat, in the tab "Risk calculation", add a column (as before,</a:t>
          </a:r>
          <a:r>
            <a:rPr lang="it-IT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may be easier to copy and paste a column of an existing threat);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</a:t>
          </a: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 calculation" tab: </a:t>
          </a:r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link the value of the threat between the two tabs;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insert the formula for the Risk base, according to the CIA parameters of the new threat;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insert the formula in the cells of the controls that mitigate the new threat (a copy and paste of existing cells in other threat-control cells should work);</a:t>
          </a:r>
        </a:p>
        <a:p>
          <a:pPr marL="342900" lvl="0" indent="-342900">
            <a:lnSpc>
              <a:spcPct val="107000"/>
            </a:lnSpc>
            <a:spcAft>
              <a:spcPts val="0"/>
            </a:spcAft>
            <a:buFont typeface="Calibri" panose="020F0502020204030204" pitchFamily="34" charset="0"/>
            <a:buChar char="-"/>
          </a:pPr>
          <a:r>
            <a:rPr lang="it-IT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"Risk calculation" tab,</a:t>
          </a:r>
          <a:r>
            <a:rPr lang="it-IT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verify that the formulas in column "Max level" are correct (i.e. verify if Excel correctly extended the existing formula).</a:t>
          </a:r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VERA-4.4-ITA-27k+privacy-ITA-20171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formazioni e valutazione"/>
      <sheetName val="Valori RID"/>
      <sheetName val="Minacce"/>
      <sheetName val="Valori minacce"/>
      <sheetName val="Controlli e SOA"/>
      <sheetName val="Valutazione controlli"/>
      <sheetName val="Calcolo del rischio"/>
      <sheetName val="Livelli di rischio"/>
      <sheetName val="Trattamento-proposta"/>
      <sheetName val="Rischio privacy"/>
      <sheetName val="Istru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C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ella1" displayName="Tabella1" ref="B4:D7" totalsRowShown="0" headerRowDxfId="68" dataDxfId="67">
  <autoFilter ref="B4:D7"/>
  <tableColumns count="3">
    <tableColumn id="1" name="Controls" dataDxfId="66"/>
    <tableColumn id="2" name="Threats" dataDxfId="65"/>
    <tableColumn id="3" name="Vulnerabilities" dataDxfId="6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/>
  </sheetViews>
  <sheetFormatPr defaultColWidth="8.86328125" defaultRowHeight="13.15" x14ac:dyDescent="0.35"/>
  <cols>
    <col min="1" max="1" width="3.265625" style="91" customWidth="1"/>
    <col min="2" max="2" width="14" style="91" customWidth="1"/>
    <col min="3" max="3" width="65.265625" style="91" customWidth="1"/>
    <col min="4" max="16384" width="8.86328125" style="91"/>
  </cols>
  <sheetData>
    <row r="2" spans="2:3" ht="21" x14ac:dyDescent="0.35">
      <c r="B2" s="94" t="s">
        <v>254</v>
      </c>
    </row>
    <row r="3" spans="2:3" ht="13.5" thickBot="1" x14ac:dyDescent="0.4"/>
    <row r="4" spans="2:3" x14ac:dyDescent="0.35">
      <c r="B4" s="95"/>
      <c r="C4" s="96"/>
    </row>
    <row r="5" spans="2:3" x14ac:dyDescent="0.35">
      <c r="B5" s="93" t="s">
        <v>162</v>
      </c>
      <c r="C5" s="97"/>
    </row>
    <row r="6" spans="2:3" x14ac:dyDescent="0.35">
      <c r="B6" s="93"/>
      <c r="C6" s="97"/>
    </row>
    <row r="7" spans="2:3" x14ac:dyDescent="0.35">
      <c r="B7" s="98"/>
      <c r="C7" s="99"/>
    </row>
    <row r="8" spans="2:3" x14ac:dyDescent="0.35">
      <c r="B8" s="93" t="s">
        <v>163</v>
      </c>
      <c r="C8" s="99"/>
    </row>
    <row r="9" spans="2:3" x14ac:dyDescent="0.35">
      <c r="B9" s="100"/>
      <c r="C9" s="97"/>
    </row>
    <row r="10" spans="2:3" x14ac:dyDescent="0.35">
      <c r="B10" s="98"/>
      <c r="C10" s="97"/>
    </row>
    <row r="11" spans="2:3" ht="26.25" x14ac:dyDescent="0.35">
      <c r="B11" s="93" t="s">
        <v>164</v>
      </c>
      <c r="C11" s="97" t="s">
        <v>165</v>
      </c>
    </row>
    <row r="12" spans="2:3" x14ac:dyDescent="0.35">
      <c r="B12" s="98"/>
      <c r="C12" s="97"/>
    </row>
    <row r="13" spans="2:3" x14ac:dyDescent="0.35">
      <c r="B13" s="98"/>
      <c r="C13" s="97"/>
    </row>
    <row r="14" spans="2:3" x14ac:dyDescent="0.35">
      <c r="B14" s="98"/>
      <c r="C14" s="97"/>
    </row>
    <row r="15" spans="2:3" x14ac:dyDescent="0.35">
      <c r="B15" s="98"/>
      <c r="C15" s="97" t="s">
        <v>236</v>
      </c>
    </row>
    <row r="16" spans="2:3" ht="13.5" thickBot="1" x14ac:dyDescent="0.4">
      <c r="B16" s="101"/>
      <c r="C16" s="102"/>
    </row>
    <row r="17" spans="2:3" ht="13.5" thickBot="1" x14ac:dyDescent="0.4"/>
    <row r="18" spans="2:3" s="130" customFormat="1" x14ac:dyDescent="0.35">
      <c r="B18" s="131"/>
      <c r="C18" s="132" t="s">
        <v>255</v>
      </c>
    </row>
    <row r="19" spans="2:3" s="130" customFormat="1" x14ac:dyDescent="0.35">
      <c r="B19" s="133" t="s">
        <v>237</v>
      </c>
      <c r="C19" s="134" t="s">
        <v>238</v>
      </c>
    </row>
    <row r="20" spans="2:3" s="130" customFormat="1" ht="52.5" x14ac:dyDescent="0.35">
      <c r="B20" s="133"/>
      <c r="C20" s="135" t="s">
        <v>239</v>
      </c>
    </row>
    <row r="21" spans="2:3" s="130" customFormat="1" x14ac:dyDescent="0.35">
      <c r="B21" s="133"/>
      <c r="C21" s="135"/>
    </row>
    <row r="22" spans="2:3" s="130" customFormat="1" x14ac:dyDescent="0.35">
      <c r="B22" s="98" t="s">
        <v>240</v>
      </c>
      <c r="C22" s="135" t="s">
        <v>253</v>
      </c>
    </row>
    <row r="23" spans="2:3" s="130" customFormat="1" ht="13.5" thickBot="1" x14ac:dyDescent="0.4">
      <c r="B23" s="136"/>
      <c r="C23" s="13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workbookViewId="0"/>
  </sheetViews>
  <sheetFormatPr defaultRowHeight="12.75" x14ac:dyDescent="0.35"/>
  <cols>
    <col min="1" max="1" width="19.3984375" customWidth="1"/>
    <col min="2" max="2" width="11.3984375" style="92" bestFit="1" customWidth="1"/>
    <col min="3" max="3" width="29.73046875" customWidth="1"/>
    <col min="4" max="4" width="36" customWidth="1"/>
  </cols>
  <sheetData>
    <row r="1" spans="1:37" s="19" customFormat="1" ht="13.15" x14ac:dyDescent="0.35">
      <c r="C1" s="14"/>
      <c r="D1" s="14"/>
      <c r="AJ1" s="82"/>
      <c r="AK1" s="82"/>
    </row>
    <row r="2" spans="1:37" s="19" customFormat="1" ht="23.25" x14ac:dyDescent="0.35">
      <c r="B2" s="65" t="s">
        <v>228</v>
      </c>
      <c r="C2" s="14"/>
      <c r="D2" s="14"/>
      <c r="AJ2" s="83"/>
      <c r="AK2" s="82"/>
    </row>
    <row r="3" spans="1:37" s="19" customFormat="1" ht="13.15" x14ac:dyDescent="0.35">
      <c r="B3" s="19" t="s">
        <v>229</v>
      </c>
      <c r="C3" s="14"/>
      <c r="D3" s="14"/>
      <c r="AJ3" s="82"/>
      <c r="AK3" s="82"/>
    </row>
    <row r="4" spans="1:37" s="19" customFormat="1" ht="13.15" x14ac:dyDescent="0.35">
      <c r="C4" s="14"/>
      <c r="D4" s="14"/>
      <c r="AJ4" s="82"/>
      <c r="AK4" s="82"/>
    </row>
    <row r="5" spans="1:37" ht="13.15" x14ac:dyDescent="0.4">
      <c r="A5" s="162" t="s">
        <v>7</v>
      </c>
      <c r="B5" s="162" t="s">
        <v>220</v>
      </c>
      <c r="C5" s="162" t="s">
        <v>230</v>
      </c>
      <c r="D5" s="162" t="s">
        <v>231</v>
      </c>
    </row>
    <row r="6" spans="1:37" ht="23.25" x14ac:dyDescent="0.35">
      <c r="A6" s="103" t="s">
        <v>10</v>
      </c>
      <c r="B6" s="163"/>
      <c r="C6" s="164"/>
      <c r="D6" s="164"/>
    </row>
    <row r="7" spans="1:37" ht="34.9" x14ac:dyDescent="0.35">
      <c r="A7" s="36" t="s">
        <v>11</v>
      </c>
      <c r="B7" s="163"/>
      <c r="C7" s="164"/>
      <c r="D7" s="164"/>
    </row>
    <row r="8" spans="1:37" ht="34.9" x14ac:dyDescent="0.35">
      <c r="A8" s="36" t="s">
        <v>12</v>
      </c>
      <c r="B8" s="163"/>
      <c r="C8" s="164"/>
      <c r="D8" s="164"/>
    </row>
    <row r="9" spans="1:37" ht="23.25" x14ac:dyDescent="0.35">
      <c r="A9" s="36" t="s">
        <v>13</v>
      </c>
      <c r="B9" s="163"/>
      <c r="C9" s="164"/>
      <c r="D9" s="164"/>
    </row>
    <row r="10" spans="1:37" ht="23.25" x14ac:dyDescent="0.35">
      <c r="A10" s="36" t="s">
        <v>14</v>
      </c>
      <c r="B10" s="163"/>
      <c r="C10" s="164"/>
      <c r="D10" s="164"/>
    </row>
    <row r="11" spans="1:37" ht="23.25" x14ac:dyDescent="0.35">
      <c r="A11" s="36" t="s">
        <v>15</v>
      </c>
      <c r="B11" s="163"/>
      <c r="C11" s="164"/>
      <c r="D11" s="164"/>
    </row>
    <row r="12" spans="1:37" ht="34.9" x14ac:dyDescent="0.35">
      <c r="A12" s="36" t="s">
        <v>16</v>
      </c>
      <c r="B12" s="163"/>
      <c r="C12" s="164"/>
      <c r="D12" s="164"/>
    </row>
    <row r="13" spans="1:37" ht="23.25" x14ac:dyDescent="0.35">
      <c r="A13" s="36" t="s">
        <v>17</v>
      </c>
      <c r="B13" s="163"/>
      <c r="C13" s="164"/>
      <c r="D13" s="164"/>
    </row>
    <row r="14" spans="1:37" ht="13.15" x14ac:dyDescent="0.35">
      <c r="A14" s="36" t="s">
        <v>18</v>
      </c>
      <c r="B14" s="163"/>
      <c r="C14" s="164"/>
      <c r="D14" s="164"/>
    </row>
    <row r="15" spans="1:37" ht="13.15" x14ac:dyDescent="0.35">
      <c r="A15" s="36" t="s">
        <v>5</v>
      </c>
      <c r="B15" s="163"/>
      <c r="C15" s="164"/>
      <c r="D15" s="164"/>
    </row>
    <row r="16" spans="1:37" ht="23.25" x14ac:dyDescent="0.35">
      <c r="A16" s="36" t="s">
        <v>19</v>
      </c>
      <c r="B16" s="163"/>
      <c r="C16" s="164"/>
      <c r="D16" s="164"/>
    </row>
    <row r="17" spans="1:4" ht="23.25" x14ac:dyDescent="0.35">
      <c r="A17" s="36" t="s">
        <v>20</v>
      </c>
      <c r="B17" s="163"/>
      <c r="C17" s="164"/>
      <c r="D17" s="164"/>
    </row>
    <row r="18" spans="1:4" ht="34.9" x14ac:dyDescent="0.35">
      <c r="A18" s="36" t="s">
        <v>21</v>
      </c>
      <c r="B18" s="163"/>
      <c r="C18" s="164"/>
      <c r="D18" s="164"/>
    </row>
    <row r="19" spans="1:4" ht="23.25" x14ac:dyDescent="0.35">
      <c r="A19" s="36" t="s">
        <v>22</v>
      </c>
      <c r="B19" s="163"/>
      <c r="C19" s="164"/>
      <c r="D19" s="164"/>
    </row>
    <row r="20" spans="1:4" ht="34.9" x14ac:dyDescent="0.35">
      <c r="A20" s="36" t="s">
        <v>23</v>
      </c>
      <c r="B20" s="163"/>
      <c r="C20" s="164"/>
      <c r="D20" s="164"/>
    </row>
    <row r="21" spans="1:4" ht="23.25" x14ac:dyDescent="0.35">
      <c r="A21" s="36" t="s">
        <v>24</v>
      </c>
      <c r="B21" s="163"/>
      <c r="C21" s="164"/>
      <c r="D21" s="164"/>
    </row>
    <row r="22" spans="1:4" ht="23.25" x14ac:dyDescent="0.35">
      <c r="A22" s="36" t="s">
        <v>25</v>
      </c>
      <c r="B22" s="163"/>
      <c r="C22" s="164"/>
      <c r="D22" s="164"/>
    </row>
    <row r="23" spans="1:4" ht="23.25" x14ac:dyDescent="0.35">
      <c r="A23" s="36" t="s">
        <v>26</v>
      </c>
      <c r="B23" s="163"/>
      <c r="C23" s="164"/>
      <c r="D23" s="164"/>
    </row>
    <row r="24" spans="1:4" ht="13.15" x14ac:dyDescent="0.35">
      <c r="A24" s="36" t="s">
        <v>27</v>
      </c>
      <c r="B24" s="163"/>
      <c r="C24" s="164"/>
      <c r="D24" s="164"/>
    </row>
    <row r="25" spans="1:4" ht="23.25" x14ac:dyDescent="0.35">
      <c r="A25" s="36" t="s">
        <v>28</v>
      </c>
      <c r="B25" s="163"/>
      <c r="C25" s="164"/>
      <c r="D25" s="164"/>
    </row>
    <row r="26" spans="1:4" ht="23.25" x14ac:dyDescent="0.35">
      <c r="A26" s="36" t="s">
        <v>29</v>
      </c>
      <c r="B26" s="163"/>
      <c r="C26" s="164"/>
      <c r="D26" s="164"/>
    </row>
    <row r="27" spans="1:4" ht="23.25" x14ac:dyDescent="0.35">
      <c r="A27" s="36" t="s">
        <v>30</v>
      </c>
      <c r="B27" s="163"/>
      <c r="C27" s="164"/>
      <c r="D27" s="164"/>
    </row>
    <row r="28" spans="1:4" ht="23.25" x14ac:dyDescent="0.35">
      <c r="A28" s="36" t="s">
        <v>31</v>
      </c>
      <c r="B28" s="163"/>
      <c r="C28" s="164"/>
      <c r="D28" s="164"/>
    </row>
    <row r="29" spans="1:4" ht="23.25" x14ac:dyDescent="0.35">
      <c r="A29" s="36" t="s">
        <v>32</v>
      </c>
      <c r="B29" s="163"/>
      <c r="C29" s="164"/>
      <c r="D29" s="164"/>
    </row>
    <row r="30" spans="1:4" ht="23.25" x14ac:dyDescent="0.35">
      <c r="A30" s="36" t="s">
        <v>33</v>
      </c>
      <c r="B30" s="163"/>
      <c r="C30" s="164"/>
      <c r="D30" s="164"/>
    </row>
    <row r="31" spans="1:4" ht="23.25" x14ac:dyDescent="0.35">
      <c r="A31" s="36" t="s">
        <v>34</v>
      </c>
      <c r="B31" s="163"/>
      <c r="C31" s="164"/>
      <c r="D31" s="164"/>
    </row>
    <row r="32" spans="1:4" ht="34.9" x14ac:dyDescent="0.35">
      <c r="A32" s="36" t="s">
        <v>35</v>
      </c>
      <c r="B32" s="163"/>
      <c r="C32" s="164"/>
      <c r="D32" s="164"/>
    </row>
    <row r="33" spans="1:4" ht="23.25" x14ac:dyDescent="0.35">
      <c r="A33" s="36" t="s">
        <v>36</v>
      </c>
      <c r="B33" s="163"/>
      <c r="C33" s="164"/>
      <c r="D33" s="164"/>
    </row>
    <row r="34" spans="1:4" ht="23.25" x14ac:dyDescent="0.35">
      <c r="A34" s="36" t="s">
        <v>37</v>
      </c>
      <c r="B34" s="163"/>
      <c r="C34" s="164"/>
      <c r="D34" s="164"/>
    </row>
    <row r="35" spans="1:4" ht="23.25" x14ac:dyDescent="0.35">
      <c r="A35" s="36" t="s">
        <v>38</v>
      </c>
      <c r="B35" s="163"/>
      <c r="C35" s="164"/>
      <c r="D35" s="164"/>
    </row>
    <row r="36" spans="1:4" ht="34.9" x14ac:dyDescent="0.35">
      <c r="A36" s="36" t="s">
        <v>39</v>
      </c>
      <c r="B36" s="163"/>
      <c r="C36" s="164"/>
      <c r="D36" s="164"/>
    </row>
    <row r="37" spans="1:4" ht="23.25" x14ac:dyDescent="0.35">
      <c r="A37" s="36" t="s">
        <v>40</v>
      </c>
      <c r="B37" s="163"/>
      <c r="C37" s="164"/>
      <c r="D37" s="164"/>
    </row>
    <row r="38" spans="1:4" ht="23.25" x14ac:dyDescent="0.35">
      <c r="A38" s="36" t="s">
        <v>41</v>
      </c>
      <c r="B38" s="163"/>
      <c r="C38" s="164"/>
      <c r="D38" s="164"/>
    </row>
    <row r="39" spans="1:4" ht="23.25" x14ac:dyDescent="0.35">
      <c r="A39" s="36" t="s">
        <v>42</v>
      </c>
      <c r="B39" s="163"/>
      <c r="C39" s="164"/>
      <c r="D39" s="164"/>
    </row>
    <row r="40" spans="1:4" ht="23.25" x14ac:dyDescent="0.35">
      <c r="A40" s="36" t="s">
        <v>43</v>
      </c>
      <c r="B40" s="163"/>
      <c r="C40" s="164"/>
      <c r="D40" s="164"/>
    </row>
    <row r="41" spans="1:4" ht="23.25" x14ac:dyDescent="0.35">
      <c r="A41" s="36" t="s">
        <v>44</v>
      </c>
      <c r="B41" s="163"/>
      <c r="C41" s="164"/>
      <c r="D41" s="164"/>
    </row>
    <row r="42" spans="1:4" ht="23.25" x14ac:dyDescent="0.35">
      <c r="A42" s="36" t="s">
        <v>45</v>
      </c>
      <c r="B42" s="163"/>
      <c r="C42" s="164"/>
      <c r="D42" s="164"/>
    </row>
    <row r="43" spans="1:4" ht="23.25" x14ac:dyDescent="0.35">
      <c r="A43" s="36" t="s">
        <v>46</v>
      </c>
      <c r="B43" s="163"/>
      <c r="C43" s="164"/>
      <c r="D43" s="164"/>
    </row>
    <row r="44" spans="1:4" ht="23.25" x14ac:dyDescent="0.35">
      <c r="A44" s="36" t="s">
        <v>47</v>
      </c>
      <c r="B44" s="163"/>
      <c r="C44" s="164"/>
      <c r="D44" s="164"/>
    </row>
    <row r="45" spans="1:4" ht="23.25" x14ac:dyDescent="0.35">
      <c r="A45" s="36" t="s">
        <v>48</v>
      </c>
      <c r="B45" s="163"/>
      <c r="C45" s="164"/>
      <c r="D45" s="164"/>
    </row>
    <row r="46" spans="1:4" ht="13.15" x14ac:dyDescent="0.35">
      <c r="A46" s="36" t="s">
        <v>49</v>
      </c>
      <c r="B46" s="163"/>
      <c r="C46" s="164"/>
      <c r="D46" s="164"/>
    </row>
    <row r="47" spans="1:4" ht="23.25" x14ac:dyDescent="0.35">
      <c r="A47" s="36" t="s">
        <v>50</v>
      </c>
      <c r="B47" s="163"/>
      <c r="C47" s="164"/>
      <c r="D47" s="165"/>
    </row>
    <row r="48" spans="1:4" ht="23.25" x14ac:dyDescent="0.35">
      <c r="A48" s="36" t="s">
        <v>51</v>
      </c>
      <c r="B48" s="163"/>
      <c r="C48" s="164"/>
      <c r="D48" s="164"/>
    </row>
    <row r="49" spans="1:4" ht="23.25" x14ac:dyDescent="0.35">
      <c r="A49" s="36" t="s">
        <v>52</v>
      </c>
      <c r="B49" s="163"/>
      <c r="C49" s="164"/>
      <c r="D49" s="164"/>
    </row>
    <row r="50" spans="1:4" ht="34.9" x14ac:dyDescent="0.35">
      <c r="A50" s="36" t="s">
        <v>53</v>
      </c>
      <c r="B50" s="163"/>
      <c r="C50" s="164"/>
      <c r="D50" s="164"/>
    </row>
    <row r="51" spans="1:4" ht="23.25" x14ac:dyDescent="0.35">
      <c r="A51" s="36" t="s">
        <v>54</v>
      </c>
      <c r="B51" s="163"/>
      <c r="C51" s="164"/>
      <c r="D51" s="164"/>
    </row>
    <row r="52" spans="1:4" ht="23.25" x14ac:dyDescent="0.35">
      <c r="A52" s="36" t="s">
        <v>55</v>
      </c>
      <c r="B52" s="163"/>
      <c r="C52" s="164"/>
      <c r="D52" s="164"/>
    </row>
    <row r="53" spans="1:4" ht="23.25" x14ac:dyDescent="0.35">
      <c r="A53" s="36" t="s">
        <v>56</v>
      </c>
      <c r="B53" s="163"/>
      <c r="C53" s="164"/>
      <c r="D53" s="164"/>
    </row>
    <row r="54" spans="1:4" ht="23.25" x14ac:dyDescent="0.35">
      <c r="A54" s="36" t="s">
        <v>57</v>
      </c>
      <c r="B54" s="163"/>
      <c r="C54" s="164"/>
      <c r="D54" s="164"/>
    </row>
    <row r="55" spans="1:4" ht="13.15" x14ac:dyDescent="0.35">
      <c r="A55" s="36" t="s">
        <v>58</v>
      </c>
      <c r="B55" s="163"/>
      <c r="C55" s="164"/>
      <c r="D55" s="164"/>
    </row>
    <row r="56" spans="1:4" ht="23.25" x14ac:dyDescent="0.35">
      <c r="A56" s="36" t="s">
        <v>59</v>
      </c>
      <c r="B56" s="163"/>
      <c r="C56" s="164"/>
      <c r="D56" s="164"/>
    </row>
    <row r="57" spans="1:4" ht="23.25" x14ac:dyDescent="0.35">
      <c r="A57" s="36" t="s">
        <v>60</v>
      </c>
      <c r="B57" s="163"/>
      <c r="C57" s="164"/>
      <c r="D57" s="164"/>
    </row>
    <row r="58" spans="1:4" ht="34.9" x14ac:dyDescent="0.35">
      <c r="A58" s="36" t="s">
        <v>61</v>
      </c>
      <c r="B58" s="163"/>
      <c r="C58" s="164"/>
      <c r="D58" s="164"/>
    </row>
    <row r="59" spans="1:4" ht="23.25" x14ac:dyDescent="0.35">
      <c r="A59" s="36" t="s">
        <v>62</v>
      </c>
      <c r="B59" s="163"/>
      <c r="C59" s="164"/>
      <c r="D59" s="164"/>
    </row>
    <row r="60" spans="1:4" ht="23.25" x14ac:dyDescent="0.35">
      <c r="A60" s="36" t="s">
        <v>63</v>
      </c>
      <c r="B60" s="163"/>
      <c r="C60" s="164"/>
      <c r="D60" s="164"/>
    </row>
    <row r="61" spans="1:4" ht="23.25" x14ac:dyDescent="0.35">
      <c r="A61" s="36" t="s">
        <v>64</v>
      </c>
      <c r="B61" s="163"/>
      <c r="C61" s="164"/>
      <c r="D61" s="164"/>
    </row>
    <row r="62" spans="1:4" ht="23.25" x14ac:dyDescent="0.35">
      <c r="A62" s="36" t="s">
        <v>65</v>
      </c>
      <c r="B62" s="163"/>
      <c r="C62" s="164"/>
      <c r="D62" s="164"/>
    </row>
    <row r="63" spans="1:4" ht="23.25" x14ac:dyDescent="0.35">
      <c r="A63" s="36" t="s">
        <v>66</v>
      </c>
      <c r="B63" s="163"/>
      <c r="C63" s="164"/>
      <c r="D63" s="164"/>
    </row>
    <row r="64" spans="1:4" ht="23.25" x14ac:dyDescent="0.35">
      <c r="A64" s="36" t="s">
        <v>67</v>
      </c>
      <c r="B64" s="163"/>
      <c r="C64" s="164"/>
      <c r="D64" s="164"/>
    </row>
    <row r="65" spans="1:4" ht="34.9" x14ac:dyDescent="0.35">
      <c r="A65" s="36" t="s">
        <v>68</v>
      </c>
      <c r="B65" s="163"/>
      <c r="C65" s="164"/>
      <c r="D65" s="164"/>
    </row>
    <row r="66" spans="1:4" ht="23.25" x14ac:dyDescent="0.35">
      <c r="A66" s="36" t="s">
        <v>69</v>
      </c>
      <c r="B66" s="163"/>
      <c r="C66" s="164"/>
      <c r="D66" s="164"/>
    </row>
    <row r="67" spans="1:4" ht="23.25" x14ac:dyDescent="0.35">
      <c r="A67" s="36" t="s">
        <v>70</v>
      </c>
      <c r="B67" s="163"/>
      <c r="C67" s="164"/>
      <c r="D67" s="164"/>
    </row>
    <row r="68" spans="1:4" ht="13.15" x14ac:dyDescent="0.35">
      <c r="A68" s="36" t="s">
        <v>71</v>
      </c>
      <c r="B68" s="163"/>
      <c r="C68" s="164"/>
      <c r="D68" s="164"/>
    </row>
    <row r="69" spans="1:4" ht="23.25" x14ac:dyDescent="0.35">
      <c r="A69" s="36" t="s">
        <v>72</v>
      </c>
      <c r="B69" s="163"/>
      <c r="C69" s="164"/>
      <c r="D69" s="164"/>
    </row>
    <row r="70" spans="1:4" ht="23.25" x14ac:dyDescent="0.35">
      <c r="A70" s="36" t="s">
        <v>73</v>
      </c>
      <c r="B70" s="163"/>
      <c r="C70" s="164"/>
      <c r="D70" s="164"/>
    </row>
    <row r="71" spans="1:4" ht="23.25" x14ac:dyDescent="0.35">
      <c r="A71" s="36" t="s">
        <v>74</v>
      </c>
      <c r="B71" s="163"/>
      <c r="C71" s="164"/>
      <c r="D71" s="164"/>
    </row>
    <row r="72" spans="1:4" ht="34.9" x14ac:dyDescent="0.35">
      <c r="A72" s="36" t="s">
        <v>75</v>
      </c>
      <c r="B72" s="163"/>
      <c r="C72" s="164"/>
      <c r="D72" s="164"/>
    </row>
    <row r="73" spans="1:4" ht="23.25" x14ac:dyDescent="0.35">
      <c r="A73" s="36" t="s">
        <v>76</v>
      </c>
      <c r="B73" s="163"/>
      <c r="C73" s="164"/>
      <c r="D73" s="164"/>
    </row>
    <row r="74" spans="1:4" ht="23.25" x14ac:dyDescent="0.35">
      <c r="A74" s="36" t="s">
        <v>77</v>
      </c>
      <c r="B74" s="163"/>
      <c r="C74" s="164"/>
      <c r="D74" s="164"/>
    </row>
    <row r="75" spans="1:4" ht="23.25" x14ac:dyDescent="0.35">
      <c r="A75" s="36" t="s">
        <v>78</v>
      </c>
      <c r="B75" s="163"/>
      <c r="C75" s="164"/>
      <c r="D75" s="164"/>
    </row>
    <row r="76" spans="1:4" ht="13.15" x14ac:dyDescent="0.35">
      <c r="A76" s="36" t="s">
        <v>79</v>
      </c>
      <c r="B76" s="163"/>
      <c r="C76" s="164"/>
      <c r="D76" s="164"/>
    </row>
    <row r="77" spans="1:4" ht="23.25" x14ac:dyDescent="0.35">
      <c r="A77" s="36" t="s">
        <v>80</v>
      </c>
      <c r="B77" s="163"/>
      <c r="C77" s="164"/>
      <c r="D77" s="164"/>
    </row>
    <row r="78" spans="1:4" ht="23.25" x14ac:dyDescent="0.35">
      <c r="A78" s="36" t="s">
        <v>81</v>
      </c>
      <c r="B78" s="163"/>
      <c r="C78" s="164"/>
      <c r="D78" s="164"/>
    </row>
    <row r="79" spans="1:4" ht="34.9" x14ac:dyDescent="0.35">
      <c r="A79" s="36" t="s">
        <v>82</v>
      </c>
      <c r="B79" s="163"/>
      <c r="C79" s="164"/>
      <c r="D79" s="164"/>
    </row>
    <row r="80" spans="1:4" ht="23.25" x14ac:dyDescent="0.35">
      <c r="A80" s="36" t="s">
        <v>83</v>
      </c>
      <c r="B80" s="163"/>
      <c r="C80" s="164"/>
      <c r="D80" s="164"/>
    </row>
    <row r="81" spans="1:4" ht="23.25" x14ac:dyDescent="0.35">
      <c r="A81" s="36" t="s">
        <v>84</v>
      </c>
      <c r="B81" s="163"/>
      <c r="C81" s="164"/>
      <c r="D81" s="164"/>
    </row>
    <row r="82" spans="1:4" ht="34.9" x14ac:dyDescent="0.35">
      <c r="A82" s="36" t="s">
        <v>85</v>
      </c>
      <c r="B82" s="163"/>
      <c r="C82" s="164"/>
      <c r="D82" s="164"/>
    </row>
    <row r="83" spans="1:4" ht="34.9" x14ac:dyDescent="0.35">
      <c r="A83" s="36" t="s">
        <v>86</v>
      </c>
      <c r="B83" s="163"/>
      <c r="C83" s="164"/>
      <c r="D83" s="164"/>
    </row>
    <row r="84" spans="1:4" ht="34.9" x14ac:dyDescent="0.35">
      <c r="A84" s="36" t="s">
        <v>87</v>
      </c>
      <c r="B84" s="163"/>
      <c r="C84" s="164"/>
      <c r="D84" s="164"/>
    </row>
    <row r="85" spans="1:4" ht="34.9" x14ac:dyDescent="0.35">
      <c r="A85" s="36" t="s">
        <v>88</v>
      </c>
      <c r="B85" s="163"/>
      <c r="C85" s="164"/>
      <c r="D85" s="164"/>
    </row>
    <row r="86" spans="1:4" ht="23.25" x14ac:dyDescent="0.35">
      <c r="A86" s="36" t="s">
        <v>89</v>
      </c>
      <c r="B86" s="163"/>
      <c r="C86" s="164"/>
      <c r="D86" s="164"/>
    </row>
    <row r="87" spans="1:4" ht="23.25" x14ac:dyDescent="0.35">
      <c r="A87" s="36" t="s">
        <v>90</v>
      </c>
      <c r="B87" s="163"/>
      <c r="C87" s="164"/>
      <c r="D87" s="164"/>
    </row>
    <row r="88" spans="1:4" ht="34.9" x14ac:dyDescent="0.35">
      <c r="A88" s="36" t="s">
        <v>91</v>
      </c>
      <c r="B88" s="163"/>
      <c r="C88" s="164"/>
      <c r="D88" s="164"/>
    </row>
    <row r="89" spans="1:4" ht="34.9" x14ac:dyDescent="0.35">
      <c r="A89" s="36" t="s">
        <v>92</v>
      </c>
      <c r="B89" s="163"/>
      <c r="C89" s="164"/>
      <c r="D89" s="164"/>
    </row>
    <row r="90" spans="1:4" ht="23.25" x14ac:dyDescent="0.35">
      <c r="A90" s="36" t="s">
        <v>93</v>
      </c>
      <c r="B90" s="163"/>
      <c r="C90" s="164"/>
      <c r="D90" s="164"/>
    </row>
    <row r="91" spans="1:4" ht="23.25" x14ac:dyDescent="0.35">
      <c r="A91" s="36" t="s">
        <v>94</v>
      </c>
      <c r="B91" s="163"/>
      <c r="C91" s="164"/>
      <c r="D91" s="164"/>
    </row>
    <row r="92" spans="1:4" ht="23.25" x14ac:dyDescent="0.35">
      <c r="A92" s="36" t="s">
        <v>95</v>
      </c>
      <c r="B92" s="163"/>
      <c r="C92" s="164"/>
      <c r="D92" s="164"/>
    </row>
    <row r="93" spans="1:4" ht="23.25" x14ac:dyDescent="0.35">
      <c r="A93" s="36" t="s">
        <v>96</v>
      </c>
      <c r="B93" s="163"/>
      <c r="C93" s="164"/>
      <c r="D93" s="164"/>
    </row>
    <row r="94" spans="1:4" ht="23.25" x14ac:dyDescent="0.35">
      <c r="A94" s="36" t="s">
        <v>97</v>
      </c>
      <c r="B94" s="163"/>
      <c r="C94" s="164"/>
      <c r="D94" s="164"/>
    </row>
    <row r="95" spans="1:4" ht="23.25" x14ac:dyDescent="0.35">
      <c r="A95" s="36" t="s">
        <v>98</v>
      </c>
      <c r="B95" s="163"/>
      <c r="C95" s="164"/>
      <c r="D95" s="164"/>
    </row>
    <row r="96" spans="1:4" ht="34.9" x14ac:dyDescent="0.35">
      <c r="A96" s="36" t="s">
        <v>99</v>
      </c>
      <c r="B96" s="163"/>
      <c r="C96" s="164"/>
      <c r="D96" s="164"/>
    </row>
    <row r="97" spans="1:4" ht="34.9" x14ac:dyDescent="0.35">
      <c r="A97" s="36" t="s">
        <v>100</v>
      </c>
      <c r="B97" s="163"/>
      <c r="C97" s="164"/>
      <c r="D97" s="164"/>
    </row>
    <row r="98" spans="1:4" ht="34.9" x14ac:dyDescent="0.35">
      <c r="A98" s="36" t="s">
        <v>101</v>
      </c>
      <c r="B98" s="163"/>
      <c r="C98" s="164"/>
      <c r="D98" s="164"/>
    </row>
    <row r="99" spans="1:4" ht="23.25" x14ac:dyDescent="0.35">
      <c r="A99" s="36" t="s">
        <v>102</v>
      </c>
      <c r="B99" s="163"/>
      <c r="C99" s="164"/>
      <c r="D99" s="164"/>
    </row>
    <row r="100" spans="1:4" ht="23.25" x14ac:dyDescent="0.35">
      <c r="A100" s="36" t="s">
        <v>103</v>
      </c>
      <c r="B100" s="163"/>
      <c r="C100" s="164"/>
      <c r="D100" s="164"/>
    </row>
    <row r="101" spans="1:4" ht="23.25" x14ac:dyDescent="0.35">
      <c r="A101" s="36" t="s">
        <v>104</v>
      </c>
      <c r="B101" s="163"/>
      <c r="C101" s="164"/>
      <c r="D101" s="164"/>
    </row>
    <row r="102" spans="1:4" ht="23.25" x14ac:dyDescent="0.35">
      <c r="A102" s="36" t="s">
        <v>105</v>
      </c>
      <c r="B102" s="163"/>
      <c r="C102" s="164"/>
      <c r="D102" s="164"/>
    </row>
    <row r="103" spans="1:4" ht="34.9" x14ac:dyDescent="0.35">
      <c r="A103" s="36" t="s">
        <v>106</v>
      </c>
      <c r="B103" s="163"/>
      <c r="C103" s="164"/>
      <c r="D103" s="164"/>
    </row>
    <row r="104" spans="1:4" ht="34.9" x14ac:dyDescent="0.35">
      <c r="A104" s="36" t="s">
        <v>107</v>
      </c>
      <c r="B104" s="163"/>
      <c r="C104" s="164"/>
      <c r="D104" s="164"/>
    </row>
    <row r="105" spans="1:4" ht="34.9" x14ac:dyDescent="0.35">
      <c r="A105" s="36" t="s">
        <v>108</v>
      </c>
      <c r="B105" s="163"/>
      <c r="C105" s="164"/>
      <c r="D105" s="164"/>
    </row>
    <row r="106" spans="1:4" ht="34.9" x14ac:dyDescent="0.35">
      <c r="A106" s="36" t="s">
        <v>109</v>
      </c>
      <c r="B106" s="163"/>
      <c r="C106" s="164"/>
      <c r="D106" s="164"/>
    </row>
    <row r="107" spans="1:4" ht="23.25" x14ac:dyDescent="0.35">
      <c r="A107" s="36" t="s">
        <v>110</v>
      </c>
      <c r="B107" s="163"/>
      <c r="C107" s="164"/>
      <c r="D107" s="164"/>
    </row>
    <row r="108" spans="1:4" ht="34.9" x14ac:dyDescent="0.35">
      <c r="A108" s="36" t="s">
        <v>111</v>
      </c>
      <c r="B108" s="163"/>
      <c r="C108" s="164"/>
      <c r="D108" s="164"/>
    </row>
    <row r="109" spans="1:4" ht="34.9" x14ac:dyDescent="0.35">
      <c r="A109" s="36" t="s">
        <v>112</v>
      </c>
      <c r="B109" s="163"/>
      <c r="C109" s="164"/>
      <c r="D109" s="164"/>
    </row>
    <row r="110" spans="1:4" ht="34.9" x14ac:dyDescent="0.35">
      <c r="A110" s="36" t="s">
        <v>113</v>
      </c>
      <c r="B110" s="163"/>
      <c r="C110" s="164"/>
      <c r="D110" s="164"/>
    </row>
    <row r="111" spans="1:4" ht="34.9" x14ac:dyDescent="0.35">
      <c r="A111" s="36" t="s">
        <v>114</v>
      </c>
      <c r="B111" s="163"/>
      <c r="C111" s="164"/>
      <c r="D111" s="164"/>
    </row>
    <row r="112" spans="1:4" ht="34.9" x14ac:dyDescent="0.35">
      <c r="A112" s="36" t="s">
        <v>115</v>
      </c>
      <c r="B112" s="163"/>
      <c r="C112" s="164"/>
      <c r="D112" s="164"/>
    </row>
    <row r="113" spans="1:4" ht="23.25" x14ac:dyDescent="0.35">
      <c r="A113" s="36" t="s">
        <v>116</v>
      </c>
      <c r="B113" s="163"/>
      <c r="C113" s="164"/>
      <c r="D113" s="164"/>
    </row>
    <row r="114" spans="1:4" ht="23.25" x14ac:dyDescent="0.35">
      <c r="A114" s="36" t="s">
        <v>117</v>
      </c>
      <c r="B114" s="163"/>
      <c r="C114" s="164"/>
      <c r="D114" s="164"/>
    </row>
    <row r="115" spans="1:4" ht="34.9" x14ac:dyDescent="0.35">
      <c r="A115" s="36" t="s">
        <v>118</v>
      </c>
      <c r="B115" s="163"/>
      <c r="C115" s="164"/>
      <c r="D115" s="164"/>
    </row>
    <row r="116" spans="1:4" ht="23.25" x14ac:dyDescent="0.35">
      <c r="A116" s="36" t="s">
        <v>119</v>
      </c>
      <c r="B116" s="163"/>
      <c r="C116" s="164"/>
      <c r="D116" s="164"/>
    </row>
    <row r="117" spans="1:4" ht="34.9" x14ac:dyDescent="0.35">
      <c r="A117" s="36" t="s">
        <v>120</v>
      </c>
      <c r="B117" s="163"/>
      <c r="C117" s="164"/>
      <c r="D117" s="164"/>
    </row>
    <row r="118" spans="1:4" ht="34.9" x14ac:dyDescent="0.35">
      <c r="A118" s="36" t="s">
        <v>121</v>
      </c>
      <c r="B118" s="163"/>
      <c r="C118" s="164"/>
      <c r="D118" s="164"/>
    </row>
    <row r="119" spans="1:4" ht="23.65" thickBot="1" x14ac:dyDescent="0.4">
      <c r="A119" s="37" t="s">
        <v>122</v>
      </c>
      <c r="B119" s="163"/>
      <c r="C119" s="164"/>
      <c r="D119" s="164"/>
    </row>
    <row r="120" spans="1:4" ht="23.25" x14ac:dyDescent="0.35">
      <c r="A120" s="172" t="s">
        <v>289</v>
      </c>
      <c r="B120" s="163"/>
      <c r="C120" s="164"/>
      <c r="D120" s="164"/>
    </row>
    <row r="121" spans="1:4" ht="23.25" x14ac:dyDescent="0.35">
      <c r="A121" s="36" t="s">
        <v>290</v>
      </c>
      <c r="B121" s="163"/>
      <c r="C121" s="164"/>
      <c r="D121" s="164"/>
    </row>
    <row r="122" spans="1:4" ht="23.25" x14ac:dyDescent="0.35">
      <c r="A122" s="36" t="s">
        <v>291</v>
      </c>
      <c r="B122" s="163"/>
      <c r="C122" s="164"/>
      <c r="D122" s="164"/>
    </row>
    <row r="123" spans="1:4" ht="23.25" x14ac:dyDescent="0.35">
      <c r="A123" s="36" t="s">
        <v>292</v>
      </c>
      <c r="B123" s="163"/>
      <c r="C123" s="164"/>
      <c r="D123" s="164"/>
    </row>
    <row r="124" spans="1:4" ht="23.25" x14ac:dyDescent="0.35">
      <c r="A124" s="36" t="s">
        <v>293</v>
      </c>
      <c r="B124" s="163"/>
      <c r="C124" s="164"/>
      <c r="D124" s="164"/>
    </row>
    <row r="125" spans="1:4" ht="23.25" x14ac:dyDescent="0.35">
      <c r="A125" s="36" t="s">
        <v>295</v>
      </c>
      <c r="B125" s="163"/>
      <c r="C125" s="164"/>
      <c r="D125" s="164"/>
    </row>
    <row r="126" spans="1:4" ht="23.25" x14ac:dyDescent="0.35">
      <c r="A126" s="36" t="s">
        <v>297</v>
      </c>
      <c r="B126" s="163"/>
      <c r="C126" s="164"/>
      <c r="D126" s="164"/>
    </row>
    <row r="127" spans="1:4" ht="23.25" x14ac:dyDescent="0.35">
      <c r="A127" s="36" t="s">
        <v>298</v>
      </c>
      <c r="B127" s="163"/>
      <c r="C127" s="164"/>
      <c r="D127" s="164"/>
    </row>
    <row r="128" spans="1:4" ht="34.9" x14ac:dyDescent="0.35">
      <c r="A128" s="36" t="s">
        <v>300</v>
      </c>
      <c r="B128" s="163"/>
      <c r="C128" s="164"/>
      <c r="D128" s="164"/>
    </row>
    <row r="129" spans="1:4" ht="13.15" x14ac:dyDescent="0.35">
      <c r="A129" s="36" t="s">
        <v>301</v>
      </c>
      <c r="B129" s="163"/>
      <c r="C129" s="164"/>
      <c r="D129" s="164"/>
    </row>
    <row r="130" spans="1:4" ht="23.25" x14ac:dyDescent="0.35">
      <c r="A130" s="36" t="s">
        <v>303</v>
      </c>
      <c r="B130" s="163"/>
      <c r="C130" s="164"/>
      <c r="D130" s="164"/>
    </row>
    <row r="131" spans="1:4" ht="34.9" x14ac:dyDescent="0.35">
      <c r="A131" s="36" t="s">
        <v>304</v>
      </c>
      <c r="B131" s="163"/>
      <c r="C131" s="164"/>
      <c r="D131" s="164"/>
    </row>
    <row r="132" spans="1:4" ht="23.25" x14ac:dyDescent="0.35">
      <c r="A132" s="36" t="s">
        <v>305</v>
      </c>
      <c r="B132" s="163"/>
      <c r="C132" s="164"/>
      <c r="D132" s="164"/>
    </row>
    <row r="133" spans="1:4" ht="23.25" x14ac:dyDescent="0.35">
      <c r="A133" s="36" t="s">
        <v>307</v>
      </c>
      <c r="B133" s="163"/>
      <c r="C133" s="164"/>
      <c r="D133" s="164"/>
    </row>
    <row r="134" spans="1:4" ht="13.15" x14ac:dyDescent="0.35">
      <c r="A134" s="36" t="s">
        <v>308</v>
      </c>
      <c r="B134" s="163"/>
      <c r="C134" s="164"/>
      <c r="D134" s="164"/>
    </row>
    <row r="135" spans="1:4" ht="23.25" x14ac:dyDescent="0.35">
      <c r="A135" s="36" t="s">
        <v>309</v>
      </c>
      <c r="B135" s="163"/>
      <c r="C135" s="164"/>
      <c r="D135" s="164"/>
    </row>
    <row r="136" spans="1:4" ht="23.25" x14ac:dyDescent="0.35">
      <c r="A136" s="36" t="s">
        <v>310</v>
      </c>
      <c r="B136" s="163"/>
      <c r="C136" s="164"/>
      <c r="D136" s="164"/>
    </row>
    <row r="137" spans="1:4" ht="23.25" x14ac:dyDescent="0.35">
      <c r="A137" s="36" t="s">
        <v>311</v>
      </c>
      <c r="B137" s="163"/>
      <c r="C137" s="164"/>
      <c r="D137" s="164"/>
    </row>
    <row r="138" spans="1:4" ht="23.25" x14ac:dyDescent="0.35">
      <c r="A138" s="36" t="s">
        <v>312</v>
      </c>
      <c r="B138" s="163"/>
      <c r="C138" s="164"/>
      <c r="D138" s="164"/>
    </row>
    <row r="139" spans="1:4" ht="23.25" x14ac:dyDescent="0.35">
      <c r="A139" s="36" t="s">
        <v>313</v>
      </c>
      <c r="B139" s="163"/>
      <c r="C139" s="164"/>
      <c r="D139" s="164"/>
    </row>
    <row r="140" spans="1:4" ht="23.25" x14ac:dyDescent="0.35">
      <c r="A140" s="36" t="s">
        <v>288</v>
      </c>
      <c r="B140" s="163"/>
      <c r="C140" s="164"/>
      <c r="D140" s="164"/>
    </row>
    <row r="141" spans="1:4" ht="46.5" x14ac:dyDescent="0.35">
      <c r="A141" s="36" t="s">
        <v>315</v>
      </c>
      <c r="B141" s="163"/>
      <c r="C141" s="164"/>
      <c r="D141" s="164"/>
    </row>
    <row r="142" spans="1:4" ht="34.9" x14ac:dyDescent="0.35">
      <c r="A142" s="36" t="s">
        <v>316</v>
      </c>
      <c r="B142" s="163"/>
      <c r="C142" s="164"/>
      <c r="D142" s="164"/>
    </row>
    <row r="143" spans="1:4" ht="23.25" x14ac:dyDescent="0.35">
      <c r="A143" s="36" t="s">
        <v>318</v>
      </c>
      <c r="B143" s="163"/>
      <c r="C143" s="164"/>
      <c r="D143" s="164"/>
    </row>
    <row r="144" spans="1:4" ht="23.25" x14ac:dyDescent="0.35">
      <c r="A144" s="36" t="s">
        <v>320</v>
      </c>
      <c r="B144" s="163"/>
      <c r="C144" s="164"/>
      <c r="D144" s="164"/>
    </row>
    <row r="145" spans="1:4" ht="23.25" x14ac:dyDescent="0.35">
      <c r="A145" s="36" t="s">
        <v>322</v>
      </c>
      <c r="B145" s="163"/>
      <c r="C145" s="164"/>
      <c r="D145" s="164"/>
    </row>
    <row r="146" spans="1:4" ht="23.25" x14ac:dyDescent="0.35">
      <c r="A146" s="36" t="s">
        <v>323</v>
      </c>
      <c r="B146" s="163"/>
      <c r="C146" s="164"/>
      <c r="D146" s="164"/>
    </row>
    <row r="147" spans="1:4" ht="13.15" x14ac:dyDescent="0.35">
      <c r="A147" s="36" t="s">
        <v>325</v>
      </c>
      <c r="B147" s="163"/>
      <c r="C147" s="164"/>
      <c r="D147" s="164"/>
    </row>
    <row r="148" spans="1:4" ht="46.5" x14ac:dyDescent="0.35">
      <c r="A148" s="36" t="s">
        <v>327</v>
      </c>
      <c r="B148" s="163"/>
      <c r="C148" s="164"/>
      <c r="D148" s="164"/>
    </row>
  </sheetData>
  <autoFilter ref="A5:D119"/>
  <sortState ref="A6:D119">
    <sortCondition descending="1" ref="B6"/>
  </sortState>
  <conditionalFormatting sqref="B6:B118">
    <cfRule type="cellIs" dxfId="63" priority="13" operator="equal">
      <formula>0</formula>
    </cfRule>
    <cfRule type="cellIs" dxfId="62" priority="14" operator="greaterThan">
      <formula>39</formula>
    </cfRule>
    <cfRule type="cellIs" dxfId="61" priority="15" operator="between">
      <formula>21</formula>
      <formula>40</formula>
    </cfRule>
    <cfRule type="cellIs" dxfId="60" priority="16" operator="lessThan">
      <formula>21</formula>
    </cfRule>
  </conditionalFormatting>
  <conditionalFormatting sqref="B119">
    <cfRule type="cellIs" dxfId="59" priority="9" operator="equal">
      <formula>0</formula>
    </cfRule>
    <cfRule type="cellIs" dxfId="58" priority="10" operator="greaterThan">
      <formula>39</formula>
    </cfRule>
    <cfRule type="cellIs" dxfId="57" priority="11" operator="between">
      <formula>21</formula>
      <formula>40</formula>
    </cfRule>
    <cfRule type="cellIs" dxfId="56" priority="12" operator="lessThan">
      <formula>21</formula>
    </cfRule>
  </conditionalFormatting>
  <conditionalFormatting sqref="B120:B148">
    <cfRule type="cellIs" dxfId="55" priority="5" operator="equal">
      <formula>0</formula>
    </cfRule>
    <cfRule type="cellIs" dxfId="54" priority="6" operator="greaterThan">
      <formula>39</formula>
    </cfRule>
    <cfRule type="cellIs" dxfId="53" priority="7" operator="between">
      <formula>21</formula>
      <formula>40</formula>
    </cfRule>
    <cfRule type="cellIs" dxfId="52" priority="8" operator="lessThan">
      <formula>21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&amp;L&amp;F&amp;RRisk treatment plan (proposal)</oddHeader>
    <oddFooter>&amp;L&amp;9Internal use. Only for Top management, management review participants, ISMS consultants and auditors.&amp;R&amp;9Page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tabSelected="1" topLeftCell="A19" workbookViewId="0">
      <selection activeCell="D10" sqref="D10"/>
    </sheetView>
  </sheetViews>
  <sheetFormatPr defaultColWidth="9.1328125" defaultRowHeight="13.15" x14ac:dyDescent="0.35"/>
  <cols>
    <col min="1" max="1" width="3.1328125" style="192" customWidth="1"/>
    <col min="2" max="2" width="16.46484375" style="191" customWidth="1"/>
    <col min="3" max="3" width="23.1328125" style="192" customWidth="1"/>
    <col min="4" max="4" width="5.9296875" style="189" bestFit="1" customWidth="1"/>
    <col min="5" max="5" width="10.86328125" style="189" bestFit="1" customWidth="1"/>
    <col min="6" max="6" width="10" style="189" bestFit="1" customWidth="1"/>
    <col min="7" max="7" width="9.33203125" style="189" customWidth="1"/>
    <col min="8" max="8" width="10.53125" style="189" customWidth="1"/>
    <col min="9" max="10" width="12.265625" style="189" customWidth="1"/>
    <col min="11" max="11" width="13.59765625" style="189" customWidth="1"/>
    <col min="12" max="12" width="9.265625" style="192" bestFit="1" customWidth="1"/>
    <col min="13" max="13" width="61.06640625" style="192" customWidth="1"/>
    <col min="14" max="16384" width="9.1328125" style="192"/>
  </cols>
  <sheetData>
    <row r="1" spans="2:13" s="188" customFormat="1" x14ac:dyDescent="0.35">
      <c r="C1" s="189"/>
      <c r="D1" s="189"/>
      <c r="E1" s="189"/>
    </row>
    <row r="2" spans="2:13" s="188" customFormat="1" ht="23.25" x14ac:dyDescent="0.35">
      <c r="B2" s="190" t="s">
        <v>332</v>
      </c>
      <c r="C2" s="189"/>
      <c r="D2" s="189"/>
      <c r="E2" s="189"/>
    </row>
    <row r="3" spans="2:13" s="188" customFormat="1" x14ac:dyDescent="0.35">
      <c r="B3" s="188" t="s">
        <v>333</v>
      </c>
      <c r="C3" s="189"/>
      <c r="D3" s="189"/>
      <c r="E3" s="189"/>
    </row>
    <row r="4" spans="2:13" s="188" customFormat="1" x14ac:dyDescent="0.35">
      <c r="C4" s="189"/>
      <c r="D4" s="189"/>
      <c r="E4" s="189"/>
    </row>
    <row r="5" spans="2:13" ht="13.5" thickBot="1" x14ac:dyDescent="0.4">
      <c r="F5" s="229" t="s">
        <v>330</v>
      </c>
      <c r="G5" s="230"/>
      <c r="H5" s="230"/>
      <c r="I5" s="230"/>
      <c r="J5" s="230"/>
      <c r="K5" s="230"/>
    </row>
    <row r="6" spans="2:13" s="196" customFormat="1" ht="57" x14ac:dyDescent="0.35">
      <c r="B6" s="157" t="s">
        <v>123</v>
      </c>
      <c r="C6" s="157" t="s">
        <v>124</v>
      </c>
      <c r="D6" s="157" t="s">
        <v>125</v>
      </c>
      <c r="E6" s="157" t="s">
        <v>126</v>
      </c>
      <c r="F6" s="193" t="s">
        <v>335</v>
      </c>
      <c r="G6" s="193" t="s">
        <v>334</v>
      </c>
      <c r="H6" s="193" t="s">
        <v>336</v>
      </c>
      <c r="I6" s="193" t="s">
        <v>337</v>
      </c>
      <c r="J6" s="193" t="s">
        <v>338</v>
      </c>
      <c r="K6" s="193" t="s">
        <v>339</v>
      </c>
      <c r="L6" s="194" t="s">
        <v>340</v>
      </c>
      <c r="M6" s="195" t="s">
        <v>341</v>
      </c>
    </row>
    <row r="7" spans="2:13" x14ac:dyDescent="0.35">
      <c r="B7" s="207" t="s">
        <v>130</v>
      </c>
      <c r="C7" s="158" t="s">
        <v>138</v>
      </c>
      <c r="D7" s="197">
        <f>Threats!$D$7</f>
        <v>2</v>
      </c>
      <c r="E7" s="105" t="s">
        <v>139</v>
      </c>
      <c r="F7" s="198" t="s">
        <v>331</v>
      </c>
      <c r="G7" s="198" t="s">
        <v>331</v>
      </c>
      <c r="H7" s="198"/>
      <c r="I7" s="198"/>
      <c r="J7" s="198"/>
      <c r="K7" s="198"/>
      <c r="L7" s="199">
        <f>'[1]Calcolo del rischio'!$F$161</f>
        <v>0</v>
      </c>
      <c r="M7" s="200"/>
    </row>
    <row r="8" spans="2:13" x14ac:dyDescent="0.35">
      <c r="B8" s="208"/>
      <c r="C8" s="158" t="s">
        <v>287</v>
      </c>
      <c r="D8" s="197">
        <f>Threats!$D$8</f>
        <v>0</v>
      </c>
      <c r="E8" s="66" t="s">
        <v>140</v>
      </c>
      <c r="F8" s="197" t="s">
        <v>331</v>
      </c>
      <c r="G8" s="197" t="s">
        <v>331</v>
      </c>
      <c r="H8" s="197"/>
      <c r="I8" s="197"/>
      <c r="J8" s="197"/>
      <c r="K8" s="197"/>
      <c r="L8" s="199">
        <f>'[1]Calcolo del rischio'!$G$161</f>
        <v>0</v>
      </c>
      <c r="M8" s="200"/>
    </row>
    <row r="9" spans="2:13" ht="26.25" x14ac:dyDescent="0.35">
      <c r="B9" s="208"/>
      <c r="C9" s="158" t="s">
        <v>141</v>
      </c>
      <c r="D9" s="197">
        <f>Threats!$D$9</f>
        <v>0</v>
      </c>
      <c r="E9" s="66" t="s">
        <v>140</v>
      </c>
      <c r="F9" s="197" t="s">
        <v>331</v>
      </c>
      <c r="G9" s="197" t="s">
        <v>331</v>
      </c>
      <c r="H9" s="197"/>
      <c r="I9" s="197"/>
      <c r="J9" s="197"/>
      <c r="K9" s="197"/>
      <c r="L9" s="199">
        <f>'[1]Calcolo del rischio'!$H$161</f>
        <v>0</v>
      </c>
      <c r="M9" s="200"/>
    </row>
    <row r="10" spans="2:13" ht="26.25" x14ac:dyDescent="0.35">
      <c r="B10" s="208"/>
      <c r="C10" s="158" t="s">
        <v>249</v>
      </c>
      <c r="D10" s="197">
        <f>Threats!$D$10</f>
        <v>0</v>
      </c>
      <c r="E10" s="105" t="s">
        <v>140</v>
      </c>
      <c r="F10" s="198" t="s">
        <v>331</v>
      </c>
      <c r="G10" s="198" t="s">
        <v>331</v>
      </c>
      <c r="H10" s="198"/>
      <c r="I10" s="198"/>
      <c r="J10" s="198"/>
      <c r="K10" s="198"/>
      <c r="L10" s="199">
        <f>'[1]Calcolo del rischio'!$I$161</f>
        <v>0</v>
      </c>
      <c r="M10" s="200"/>
    </row>
    <row r="11" spans="2:13" x14ac:dyDescent="0.35">
      <c r="B11" s="208"/>
      <c r="C11" s="158" t="s">
        <v>142</v>
      </c>
      <c r="D11" s="197">
        <f>Threats!$D$11</f>
        <v>0</v>
      </c>
      <c r="E11" s="66" t="s">
        <v>140</v>
      </c>
      <c r="F11" s="197" t="s">
        <v>331</v>
      </c>
      <c r="G11" s="197" t="s">
        <v>331</v>
      </c>
      <c r="H11" s="197"/>
      <c r="I11" s="197"/>
      <c r="J11" s="197"/>
      <c r="K11" s="197"/>
      <c r="L11" s="199">
        <f>'[1]Calcolo del rischio'!$J$161</f>
        <v>0</v>
      </c>
      <c r="M11" s="200"/>
    </row>
    <row r="12" spans="2:13" ht="26.25" x14ac:dyDescent="0.35">
      <c r="B12" s="207" t="s">
        <v>131</v>
      </c>
      <c r="C12" s="158" t="s">
        <v>266</v>
      </c>
      <c r="D12" s="197">
        <f>Threats!$D$12</f>
        <v>0</v>
      </c>
      <c r="E12" s="66" t="s">
        <v>140</v>
      </c>
      <c r="F12" s="197" t="s">
        <v>331</v>
      </c>
      <c r="G12" s="197" t="s">
        <v>331</v>
      </c>
      <c r="H12" s="197"/>
      <c r="I12" s="197"/>
      <c r="J12" s="197"/>
      <c r="K12" s="197"/>
      <c r="L12" s="199">
        <f>'[1]Calcolo del rischio'!$K$161</f>
        <v>0</v>
      </c>
      <c r="M12" s="200"/>
    </row>
    <row r="13" spans="2:13" ht="26.25" x14ac:dyDescent="0.35">
      <c r="B13" s="208"/>
      <c r="C13" s="158" t="s">
        <v>267</v>
      </c>
      <c r="D13" s="197">
        <f>Threats!$D$13</f>
        <v>0</v>
      </c>
      <c r="E13" s="66" t="s">
        <v>140</v>
      </c>
      <c r="F13" s="197" t="s">
        <v>331</v>
      </c>
      <c r="G13" s="197" t="s">
        <v>331</v>
      </c>
      <c r="H13" s="197"/>
      <c r="I13" s="197"/>
      <c r="J13" s="197"/>
      <c r="K13" s="197"/>
      <c r="L13" s="199">
        <f>'[1]Calcolo del rischio'!$L$161</f>
        <v>0</v>
      </c>
      <c r="M13" s="200"/>
    </row>
    <row r="14" spans="2:13" x14ac:dyDescent="0.35">
      <c r="B14" s="208"/>
      <c r="C14" s="158" t="s">
        <v>143</v>
      </c>
      <c r="D14" s="197">
        <f>Threats!$D$14</f>
        <v>0</v>
      </c>
      <c r="E14" s="105" t="s">
        <v>140</v>
      </c>
      <c r="F14" s="198" t="s">
        <v>331</v>
      </c>
      <c r="G14" s="198" t="s">
        <v>331</v>
      </c>
      <c r="H14" s="198"/>
      <c r="I14" s="198"/>
      <c r="J14" s="198"/>
      <c r="K14" s="198"/>
      <c r="L14" s="199">
        <f>'[1]Calcolo del rischio'!$M$161</f>
        <v>0</v>
      </c>
      <c r="M14" s="200"/>
    </row>
    <row r="15" spans="2:13" ht="26.25" x14ac:dyDescent="0.35">
      <c r="B15" s="207" t="s">
        <v>132</v>
      </c>
      <c r="C15" s="158" t="s">
        <v>268</v>
      </c>
      <c r="D15" s="197">
        <f>Threats!$D$15</f>
        <v>0</v>
      </c>
      <c r="E15" s="66" t="s">
        <v>140</v>
      </c>
      <c r="F15" s="197" t="s">
        <v>331</v>
      </c>
      <c r="G15" s="197" t="s">
        <v>331</v>
      </c>
      <c r="H15" s="197"/>
      <c r="I15" s="197"/>
      <c r="J15" s="197"/>
      <c r="K15" s="197"/>
      <c r="L15" s="199">
        <f>'[1]Calcolo del rischio'!$N$161</f>
        <v>0</v>
      </c>
      <c r="M15" s="200"/>
    </row>
    <row r="16" spans="2:13" ht="26.25" x14ac:dyDescent="0.35">
      <c r="B16" s="208"/>
      <c r="C16" s="158" t="s">
        <v>144</v>
      </c>
      <c r="D16" s="197">
        <f>Threats!$D$16</f>
        <v>0</v>
      </c>
      <c r="E16" s="105" t="s">
        <v>140</v>
      </c>
      <c r="F16" s="198" t="s">
        <v>331</v>
      </c>
      <c r="G16" s="198" t="s">
        <v>331</v>
      </c>
      <c r="H16" s="198"/>
      <c r="I16" s="198"/>
      <c r="J16" s="198"/>
      <c r="K16" s="198"/>
      <c r="L16" s="199">
        <f>'[1]Calcolo del rischio'!$O$161</f>
        <v>0</v>
      </c>
      <c r="M16" s="200"/>
    </row>
    <row r="17" spans="2:13" x14ac:dyDescent="0.35">
      <c r="B17" s="208"/>
      <c r="C17" s="158" t="s">
        <v>269</v>
      </c>
      <c r="D17" s="197">
        <f>Threats!$D$17</f>
        <v>0</v>
      </c>
      <c r="E17" s="66" t="s">
        <v>145</v>
      </c>
      <c r="F17" s="197" t="s">
        <v>331</v>
      </c>
      <c r="G17" s="197" t="s">
        <v>331</v>
      </c>
      <c r="H17" s="197" t="s">
        <v>331</v>
      </c>
      <c r="I17" s="197"/>
      <c r="J17" s="197" t="s">
        <v>331</v>
      </c>
      <c r="K17" s="197"/>
      <c r="L17" s="199">
        <f>'[1]Calcolo del rischio'!$P$161</f>
        <v>0</v>
      </c>
      <c r="M17" s="200"/>
    </row>
    <row r="18" spans="2:13" ht="26.25" x14ac:dyDescent="0.35">
      <c r="B18" s="208"/>
      <c r="C18" s="158" t="s">
        <v>146</v>
      </c>
      <c r="D18" s="197">
        <f>Threats!$D$18</f>
        <v>0</v>
      </c>
      <c r="E18" s="66" t="s">
        <v>139</v>
      </c>
      <c r="F18" s="197"/>
      <c r="G18" s="197" t="s">
        <v>331</v>
      </c>
      <c r="H18" s="197"/>
      <c r="I18" s="197" t="s">
        <v>331</v>
      </c>
      <c r="J18" s="197" t="s">
        <v>331</v>
      </c>
      <c r="K18" s="197"/>
      <c r="L18" s="199">
        <f>'[1]Calcolo del rischio'!$Q$161</f>
        <v>0</v>
      </c>
      <c r="M18" s="200"/>
    </row>
    <row r="19" spans="2:13" ht="39.4" x14ac:dyDescent="0.35">
      <c r="B19" s="208"/>
      <c r="C19" s="158" t="s">
        <v>270</v>
      </c>
      <c r="D19" s="197">
        <f>Threats!$D$19</f>
        <v>0</v>
      </c>
      <c r="E19" s="66" t="s">
        <v>140</v>
      </c>
      <c r="F19" s="197"/>
      <c r="G19" s="197" t="s">
        <v>331</v>
      </c>
      <c r="H19" s="197"/>
      <c r="I19" s="197" t="s">
        <v>331</v>
      </c>
      <c r="J19" s="197" t="s">
        <v>331</v>
      </c>
      <c r="K19" s="197"/>
      <c r="L19" s="199">
        <f>'[1]Calcolo del rischio'!$R$161</f>
        <v>0</v>
      </c>
      <c r="M19" s="200"/>
    </row>
    <row r="20" spans="2:13" x14ac:dyDescent="0.35">
      <c r="B20" s="208"/>
      <c r="C20" s="158" t="s">
        <v>271</v>
      </c>
      <c r="D20" s="197">
        <f>Threats!$D$20</f>
        <v>0</v>
      </c>
      <c r="E20" s="66" t="s">
        <v>140</v>
      </c>
      <c r="F20" s="201"/>
      <c r="G20" s="201"/>
      <c r="H20" s="201"/>
      <c r="I20" s="201"/>
      <c r="J20" s="201"/>
      <c r="K20" s="201"/>
      <c r="L20" s="199"/>
      <c r="M20" s="200"/>
    </row>
    <row r="21" spans="2:13" ht="78.75" x14ac:dyDescent="0.35">
      <c r="B21" s="208"/>
      <c r="C21" s="170" t="s">
        <v>272</v>
      </c>
      <c r="D21" s="197">
        <f>Threats!$D$21</f>
        <v>0</v>
      </c>
      <c r="E21" s="66" t="s">
        <v>140</v>
      </c>
      <c r="F21" s="197"/>
      <c r="G21" s="197" t="s">
        <v>331</v>
      </c>
      <c r="H21" s="197"/>
      <c r="I21" s="197"/>
      <c r="J21" s="197"/>
      <c r="K21" s="197"/>
      <c r="L21" s="199">
        <f>'[1]Calcolo del rischio'!$T$161</f>
        <v>0</v>
      </c>
      <c r="M21" s="202"/>
    </row>
    <row r="22" spans="2:13" ht="26.25" x14ac:dyDescent="0.35">
      <c r="B22" s="208"/>
      <c r="C22" s="159" t="s">
        <v>273</v>
      </c>
      <c r="D22" s="197">
        <f>Threats!$D$22</f>
        <v>0</v>
      </c>
      <c r="E22" s="66" t="s">
        <v>140</v>
      </c>
      <c r="F22" s="201"/>
      <c r="G22" s="201"/>
      <c r="H22" s="201"/>
      <c r="I22" s="201"/>
      <c r="J22" s="201"/>
      <c r="K22" s="201"/>
      <c r="L22" s="199"/>
      <c r="M22" s="202"/>
    </row>
    <row r="23" spans="2:13" x14ac:dyDescent="0.35">
      <c r="B23" s="167" t="s">
        <v>133</v>
      </c>
      <c r="C23" s="158" t="s">
        <v>274</v>
      </c>
      <c r="D23" s="197">
        <f>Threats!$D$23</f>
        <v>0</v>
      </c>
      <c r="E23" s="66" t="s">
        <v>139</v>
      </c>
      <c r="F23" s="197" t="s">
        <v>331</v>
      </c>
      <c r="G23" s="197" t="s">
        <v>331</v>
      </c>
      <c r="H23" s="197" t="s">
        <v>331</v>
      </c>
      <c r="I23" s="197"/>
      <c r="J23" s="197"/>
      <c r="K23" s="197"/>
      <c r="L23" s="199">
        <f>'[1]Calcolo del rischio'!$V$161</f>
        <v>0</v>
      </c>
      <c r="M23" s="200"/>
    </row>
    <row r="24" spans="2:13" ht="26.25" x14ac:dyDescent="0.35">
      <c r="B24" s="207" t="s">
        <v>134</v>
      </c>
      <c r="C24" s="159" t="s">
        <v>147</v>
      </c>
      <c r="D24" s="197">
        <f>Threats!$D$24</f>
        <v>0</v>
      </c>
      <c r="E24" s="66" t="s">
        <v>148</v>
      </c>
      <c r="F24" s="197"/>
      <c r="G24" s="197"/>
      <c r="H24" s="197"/>
      <c r="I24" s="197"/>
      <c r="J24" s="197" t="s">
        <v>331</v>
      </c>
      <c r="K24" s="197"/>
      <c r="L24" s="199">
        <f>'[1]Calcolo del rischio'!$W$161</f>
        <v>0</v>
      </c>
      <c r="M24" s="200"/>
    </row>
    <row r="25" spans="2:13" x14ac:dyDescent="0.35">
      <c r="B25" s="208"/>
      <c r="C25" s="158" t="s">
        <v>149</v>
      </c>
      <c r="D25" s="197">
        <f>Threats!$D$25</f>
        <v>0</v>
      </c>
      <c r="E25" s="105" t="s">
        <v>148</v>
      </c>
      <c r="F25" s="198" t="s">
        <v>331</v>
      </c>
      <c r="G25" s="198" t="s">
        <v>331</v>
      </c>
      <c r="H25" s="198"/>
      <c r="I25" s="198"/>
      <c r="J25" s="198" t="s">
        <v>331</v>
      </c>
      <c r="K25" s="198" t="s">
        <v>331</v>
      </c>
      <c r="L25" s="199">
        <f>'[1]Calcolo del rischio'!$X$161</f>
        <v>0</v>
      </c>
      <c r="M25" s="200"/>
    </row>
    <row r="26" spans="2:13" x14ac:dyDescent="0.35">
      <c r="B26" s="208"/>
      <c r="C26" s="158" t="s">
        <v>150</v>
      </c>
      <c r="D26" s="197">
        <f>Threats!$D$26</f>
        <v>0</v>
      </c>
      <c r="E26" s="105" t="s">
        <v>151</v>
      </c>
      <c r="F26" s="198" t="s">
        <v>331</v>
      </c>
      <c r="G26" s="198" t="s">
        <v>331</v>
      </c>
      <c r="H26" s="198"/>
      <c r="I26" s="198" t="s">
        <v>331</v>
      </c>
      <c r="J26" s="198"/>
      <c r="K26" s="198" t="s">
        <v>331</v>
      </c>
      <c r="L26" s="199">
        <f>'[1]Calcolo del rischio'!$Y$161</f>
        <v>0</v>
      </c>
      <c r="M26" s="200"/>
    </row>
    <row r="27" spans="2:13" ht="26.25" x14ac:dyDescent="0.35">
      <c r="B27" s="208"/>
      <c r="C27" s="158" t="s">
        <v>275</v>
      </c>
      <c r="D27" s="197">
        <f>Threats!$D$27</f>
        <v>0</v>
      </c>
      <c r="E27" s="105" t="s">
        <v>148</v>
      </c>
      <c r="F27" s="198"/>
      <c r="G27" s="198"/>
      <c r="H27" s="198"/>
      <c r="I27" s="198" t="s">
        <v>331</v>
      </c>
      <c r="J27" s="198"/>
      <c r="K27" s="198" t="s">
        <v>331</v>
      </c>
      <c r="L27" s="199">
        <f>'[1]Calcolo del rischio'!$Z$161</f>
        <v>0</v>
      </c>
      <c r="M27" s="200"/>
    </row>
    <row r="28" spans="2:13" ht="26.25" x14ac:dyDescent="0.35">
      <c r="B28" s="208"/>
      <c r="C28" s="158" t="s">
        <v>276</v>
      </c>
      <c r="D28" s="197">
        <f>Threats!$D$28</f>
        <v>0</v>
      </c>
      <c r="E28" s="105" t="s">
        <v>148</v>
      </c>
      <c r="F28" s="198"/>
      <c r="G28" s="198"/>
      <c r="H28" s="198"/>
      <c r="I28" s="198" t="s">
        <v>331</v>
      </c>
      <c r="J28" s="198"/>
      <c r="K28" s="198"/>
      <c r="L28" s="199">
        <f>'[1]Calcolo del rischio'!$AA$161</f>
        <v>0</v>
      </c>
      <c r="M28" s="200"/>
    </row>
    <row r="29" spans="2:13" ht="26.25" x14ac:dyDescent="0.35">
      <c r="B29" s="208"/>
      <c r="C29" s="158" t="s">
        <v>250</v>
      </c>
      <c r="D29" s="197">
        <f>Threats!$D$29</f>
        <v>0</v>
      </c>
      <c r="E29" s="105" t="s">
        <v>0</v>
      </c>
      <c r="F29" s="201"/>
      <c r="G29" s="201"/>
      <c r="H29" s="201"/>
      <c r="I29" s="201"/>
      <c r="J29" s="201"/>
      <c r="K29" s="201"/>
      <c r="L29" s="199"/>
      <c r="M29" s="200"/>
    </row>
    <row r="30" spans="2:13" x14ac:dyDescent="0.35">
      <c r="B30" s="208"/>
      <c r="C30" s="159" t="s">
        <v>277</v>
      </c>
      <c r="D30" s="197">
        <f>Threats!$D$30</f>
        <v>0</v>
      </c>
      <c r="E30" s="66" t="s">
        <v>145</v>
      </c>
      <c r="F30" s="197"/>
      <c r="G30" s="197" t="s">
        <v>331</v>
      </c>
      <c r="H30" s="197" t="s">
        <v>331</v>
      </c>
      <c r="I30" s="197" t="s">
        <v>331</v>
      </c>
      <c r="J30" s="197" t="s">
        <v>331</v>
      </c>
      <c r="K30" s="197"/>
      <c r="L30" s="199">
        <f>'[1]Calcolo del rischio'!$AC$161</f>
        <v>0</v>
      </c>
      <c r="M30" s="200"/>
    </row>
    <row r="31" spans="2:13" x14ac:dyDescent="0.35">
      <c r="B31" s="208"/>
      <c r="C31" s="159" t="s">
        <v>245</v>
      </c>
      <c r="D31" s="197">
        <f>Threats!$D$31</f>
        <v>0</v>
      </c>
      <c r="E31" s="66" t="s">
        <v>0</v>
      </c>
      <c r="F31" s="201"/>
      <c r="G31" s="201"/>
      <c r="H31" s="201"/>
      <c r="I31" s="201"/>
      <c r="J31" s="201"/>
      <c r="K31" s="201"/>
      <c r="L31" s="199"/>
      <c r="M31" s="202"/>
    </row>
    <row r="32" spans="2:13" ht="26.25" x14ac:dyDescent="0.35">
      <c r="B32" s="207" t="s">
        <v>135</v>
      </c>
      <c r="C32" s="158" t="s">
        <v>152</v>
      </c>
      <c r="D32" s="197">
        <f>Threats!$D$32</f>
        <v>0</v>
      </c>
      <c r="E32" s="66" t="s">
        <v>139</v>
      </c>
      <c r="F32" s="197" t="s">
        <v>331</v>
      </c>
      <c r="G32" s="197" t="s">
        <v>331</v>
      </c>
      <c r="H32" s="197" t="s">
        <v>331</v>
      </c>
      <c r="I32" s="197"/>
      <c r="J32" s="197"/>
      <c r="K32" s="197" t="s">
        <v>331</v>
      </c>
      <c r="L32" s="199">
        <f>'[1]Calcolo del rischio'!$AE$161</f>
        <v>0</v>
      </c>
      <c r="M32" s="200"/>
    </row>
    <row r="33" spans="2:13" ht="26.25" x14ac:dyDescent="0.35">
      <c r="B33" s="208"/>
      <c r="C33" s="158" t="s">
        <v>278</v>
      </c>
      <c r="D33" s="197">
        <f>Threats!$D$33</f>
        <v>0</v>
      </c>
      <c r="E33" s="66" t="s">
        <v>139</v>
      </c>
      <c r="F33" s="201"/>
      <c r="G33" s="201"/>
      <c r="H33" s="201"/>
      <c r="I33" s="201"/>
      <c r="J33" s="201"/>
      <c r="K33" s="201"/>
      <c r="L33" s="199"/>
      <c r="M33" s="200"/>
    </row>
    <row r="34" spans="2:13" ht="26.25" x14ac:dyDescent="0.35">
      <c r="B34" s="208"/>
      <c r="C34" s="158" t="s">
        <v>154</v>
      </c>
      <c r="D34" s="197">
        <f>Threats!$D$34</f>
        <v>0</v>
      </c>
      <c r="E34" s="66" t="s">
        <v>145</v>
      </c>
      <c r="F34" s="197" t="s">
        <v>331</v>
      </c>
      <c r="G34" s="197" t="s">
        <v>331</v>
      </c>
      <c r="H34" s="197" t="s">
        <v>331</v>
      </c>
      <c r="I34" s="197" t="s">
        <v>331</v>
      </c>
      <c r="J34" s="197" t="s">
        <v>331</v>
      </c>
      <c r="K34" s="197" t="s">
        <v>331</v>
      </c>
      <c r="L34" s="199">
        <f>'[1]Calcolo del rischio'!$AG$161</f>
        <v>0</v>
      </c>
      <c r="M34" s="200"/>
    </row>
    <row r="35" spans="2:13" ht="26.25" x14ac:dyDescent="0.35">
      <c r="B35" s="208"/>
      <c r="C35" s="158" t="s">
        <v>156</v>
      </c>
      <c r="D35" s="197">
        <f>Threats!$D$35</f>
        <v>0</v>
      </c>
      <c r="E35" s="66" t="s">
        <v>145</v>
      </c>
      <c r="F35" s="197" t="s">
        <v>331</v>
      </c>
      <c r="G35" s="197" t="s">
        <v>331</v>
      </c>
      <c r="H35" s="197" t="s">
        <v>331</v>
      </c>
      <c r="I35" s="197" t="s">
        <v>331</v>
      </c>
      <c r="J35" s="197" t="s">
        <v>331</v>
      </c>
      <c r="K35" s="197" t="s">
        <v>331</v>
      </c>
      <c r="L35" s="199">
        <f>'[1]Calcolo del rischio'!$AH$161</f>
        <v>0</v>
      </c>
      <c r="M35" s="200"/>
    </row>
    <row r="36" spans="2:13" ht="26.25" x14ac:dyDescent="0.35">
      <c r="B36" s="208"/>
      <c r="C36" s="158" t="s">
        <v>155</v>
      </c>
      <c r="D36" s="197">
        <f>Threats!$D$36</f>
        <v>0</v>
      </c>
      <c r="E36" s="66" t="s">
        <v>145</v>
      </c>
      <c r="F36" s="197" t="s">
        <v>331</v>
      </c>
      <c r="G36" s="197" t="s">
        <v>331</v>
      </c>
      <c r="H36" s="197" t="s">
        <v>331</v>
      </c>
      <c r="I36" s="197" t="s">
        <v>331</v>
      </c>
      <c r="J36" s="197" t="s">
        <v>331</v>
      </c>
      <c r="K36" s="197" t="s">
        <v>331</v>
      </c>
      <c r="L36" s="199">
        <f>'[1]Calcolo del rischio'!$AI$161</f>
        <v>0</v>
      </c>
      <c r="M36" s="200"/>
    </row>
    <row r="37" spans="2:13" ht="26.25" x14ac:dyDescent="0.35">
      <c r="B37" s="208"/>
      <c r="C37" s="158" t="s">
        <v>279</v>
      </c>
      <c r="D37" s="197">
        <f>Threats!$D$37</f>
        <v>0</v>
      </c>
      <c r="E37" s="66" t="s">
        <v>139</v>
      </c>
      <c r="F37" s="197" t="s">
        <v>331</v>
      </c>
      <c r="G37" s="197" t="s">
        <v>331</v>
      </c>
      <c r="H37" s="197" t="s">
        <v>331</v>
      </c>
      <c r="I37" s="197" t="s">
        <v>331</v>
      </c>
      <c r="J37" s="197" t="s">
        <v>331</v>
      </c>
      <c r="K37" s="197" t="s">
        <v>331</v>
      </c>
      <c r="L37" s="199">
        <f>'[1]Calcolo del rischio'!$AJ$161</f>
        <v>0</v>
      </c>
      <c r="M37" s="200"/>
    </row>
    <row r="38" spans="2:13" ht="26.25" x14ac:dyDescent="0.35">
      <c r="B38" s="210" t="s">
        <v>136</v>
      </c>
      <c r="C38" s="159" t="s">
        <v>280</v>
      </c>
      <c r="D38" s="197">
        <f>Threats!$D$38</f>
        <v>0</v>
      </c>
      <c r="E38" s="66" t="s">
        <v>145</v>
      </c>
      <c r="F38" s="197" t="s">
        <v>331</v>
      </c>
      <c r="G38" s="197" t="s">
        <v>331</v>
      </c>
      <c r="H38" s="197" t="s">
        <v>331</v>
      </c>
      <c r="I38" s="197" t="s">
        <v>331</v>
      </c>
      <c r="J38" s="197" t="s">
        <v>331</v>
      </c>
      <c r="K38" s="197" t="s">
        <v>331</v>
      </c>
      <c r="L38" s="199">
        <f>'[1]Calcolo del rischio'!$AK$161</f>
        <v>0</v>
      </c>
      <c r="M38" s="202"/>
    </row>
    <row r="39" spans="2:13" ht="39.4" x14ac:dyDescent="0.35">
      <c r="B39" s="211"/>
      <c r="C39" s="158" t="s">
        <v>251</v>
      </c>
      <c r="D39" s="197">
        <f>Threats!$D$39</f>
        <v>0</v>
      </c>
      <c r="E39" s="66" t="s">
        <v>145</v>
      </c>
      <c r="F39" s="201"/>
      <c r="G39" s="201"/>
      <c r="H39" s="201"/>
      <c r="I39" s="201"/>
      <c r="J39" s="201"/>
      <c r="K39" s="201"/>
      <c r="L39" s="199"/>
      <c r="M39" s="200"/>
    </row>
    <row r="40" spans="2:13" ht="26.25" x14ac:dyDescent="0.35">
      <c r="B40" s="211"/>
      <c r="C40" s="159" t="s">
        <v>157</v>
      </c>
      <c r="D40" s="197">
        <f>Threats!$D$40</f>
        <v>0</v>
      </c>
      <c r="E40" s="66" t="s">
        <v>145</v>
      </c>
      <c r="F40" s="197" t="s">
        <v>331</v>
      </c>
      <c r="G40" s="197" t="s">
        <v>331</v>
      </c>
      <c r="H40" s="197" t="s">
        <v>331</v>
      </c>
      <c r="I40" s="197"/>
      <c r="J40" s="197"/>
      <c r="K40" s="197"/>
      <c r="L40" s="199">
        <f>'[1]Calcolo del rischio'!$AM$161</f>
        <v>0</v>
      </c>
      <c r="M40" s="202"/>
    </row>
    <row r="41" spans="2:13" x14ac:dyDescent="0.35">
      <c r="B41" s="211"/>
      <c r="C41" s="158" t="s">
        <v>158</v>
      </c>
      <c r="D41" s="197">
        <f>Threats!$D$41</f>
        <v>0</v>
      </c>
      <c r="E41" s="66" t="s">
        <v>145</v>
      </c>
      <c r="F41" s="197" t="s">
        <v>331</v>
      </c>
      <c r="G41" s="197" t="s">
        <v>331</v>
      </c>
      <c r="H41" s="197" t="s">
        <v>331</v>
      </c>
      <c r="I41" s="197" t="s">
        <v>331</v>
      </c>
      <c r="J41" s="197"/>
      <c r="K41" s="197" t="s">
        <v>331</v>
      </c>
      <c r="L41" s="199">
        <f>'[1]Calcolo del rischio'!$AN$161</f>
        <v>0</v>
      </c>
      <c r="M41" s="200"/>
    </row>
    <row r="42" spans="2:13" ht="39.4" x14ac:dyDescent="0.35">
      <c r="B42" s="211"/>
      <c r="C42" s="158" t="s">
        <v>281</v>
      </c>
      <c r="D42" s="197">
        <f>Threats!$D$42</f>
        <v>0</v>
      </c>
      <c r="E42" s="66" t="s">
        <v>145</v>
      </c>
      <c r="F42" s="197" t="s">
        <v>331</v>
      </c>
      <c r="G42" s="197" t="s">
        <v>331</v>
      </c>
      <c r="H42" s="197" t="s">
        <v>331</v>
      </c>
      <c r="I42" s="197" t="s">
        <v>331</v>
      </c>
      <c r="J42" s="197" t="s">
        <v>331</v>
      </c>
      <c r="K42" s="197" t="s">
        <v>331</v>
      </c>
      <c r="L42" s="199">
        <f>'[1]Calcolo del rischio'!$AO$161</f>
        <v>0</v>
      </c>
      <c r="M42" s="200"/>
    </row>
    <row r="43" spans="2:13" ht="26.25" x14ac:dyDescent="0.35">
      <c r="B43" s="211"/>
      <c r="C43" s="158" t="s">
        <v>282</v>
      </c>
      <c r="D43" s="197">
        <f>Threats!$D$43</f>
        <v>0</v>
      </c>
      <c r="E43" s="66" t="s">
        <v>145</v>
      </c>
      <c r="F43" s="197" t="s">
        <v>331</v>
      </c>
      <c r="G43" s="197" t="s">
        <v>331</v>
      </c>
      <c r="H43" s="197" t="s">
        <v>331</v>
      </c>
      <c r="I43" s="197" t="s">
        <v>331</v>
      </c>
      <c r="J43" s="197" t="s">
        <v>331</v>
      </c>
      <c r="K43" s="197" t="s">
        <v>331</v>
      </c>
      <c r="L43" s="199">
        <f>'[1]Calcolo del rischio'!$AP$161</f>
        <v>0</v>
      </c>
      <c r="M43" s="200"/>
    </row>
    <row r="44" spans="2:13" ht="39.4" x14ac:dyDescent="0.35">
      <c r="B44" s="212"/>
      <c r="C44" s="170" t="s">
        <v>285</v>
      </c>
      <c r="D44" s="197">
        <f>Threats!$D$44</f>
        <v>0</v>
      </c>
      <c r="E44" s="171" t="s">
        <v>286</v>
      </c>
      <c r="F44" s="203" t="s">
        <v>331</v>
      </c>
      <c r="G44" s="203" t="s">
        <v>331</v>
      </c>
      <c r="H44" s="203" t="s">
        <v>331</v>
      </c>
      <c r="I44" s="203" t="s">
        <v>331</v>
      </c>
      <c r="J44" s="203"/>
      <c r="K44" s="203"/>
      <c r="L44" s="199">
        <f>'[1]Calcolo del rischio'!$AQ$161</f>
        <v>0</v>
      </c>
      <c r="M44" s="204"/>
    </row>
    <row r="45" spans="2:13" ht="13.15" customHeight="1" x14ac:dyDescent="0.35">
      <c r="B45" s="207" t="s">
        <v>137</v>
      </c>
      <c r="C45" s="159" t="s">
        <v>159</v>
      </c>
      <c r="D45" s="197">
        <f>Threats!$D$45</f>
        <v>0</v>
      </c>
      <c r="E45" s="66" t="s">
        <v>145</v>
      </c>
      <c r="F45" s="197" t="s">
        <v>331</v>
      </c>
      <c r="G45" s="197" t="s">
        <v>331</v>
      </c>
      <c r="H45" s="197" t="s">
        <v>331</v>
      </c>
      <c r="I45" s="197" t="s">
        <v>331</v>
      </c>
      <c r="J45" s="197" t="s">
        <v>331</v>
      </c>
      <c r="K45" s="197" t="s">
        <v>331</v>
      </c>
      <c r="L45" s="199">
        <f>'[1]Calcolo del rischio'!$AR$161</f>
        <v>0</v>
      </c>
      <c r="M45" s="202"/>
    </row>
    <row r="46" spans="2:13" ht="52.5" x14ac:dyDescent="0.35">
      <c r="B46" s="208"/>
      <c r="C46" s="158" t="s">
        <v>284</v>
      </c>
      <c r="D46" s="197">
        <f>Threats!$D$46</f>
        <v>0</v>
      </c>
      <c r="E46" s="66" t="s">
        <v>145</v>
      </c>
      <c r="F46" s="197" t="s">
        <v>331</v>
      </c>
      <c r="G46" s="197" t="s">
        <v>331</v>
      </c>
      <c r="H46" s="197" t="s">
        <v>331</v>
      </c>
      <c r="I46" s="197" t="s">
        <v>331</v>
      </c>
      <c r="J46" s="197" t="s">
        <v>331</v>
      </c>
      <c r="K46" s="197" t="s">
        <v>331</v>
      </c>
      <c r="L46" s="199">
        <f>'[1]Calcolo del rischio'!$AS$161</f>
        <v>0</v>
      </c>
      <c r="M46" s="200"/>
    </row>
    <row r="47" spans="2:13" ht="26.25" x14ac:dyDescent="0.35">
      <c r="B47" s="208"/>
      <c r="C47" s="158" t="s">
        <v>160</v>
      </c>
      <c r="D47" s="197">
        <f>Threats!$D$47</f>
        <v>0</v>
      </c>
      <c r="E47" s="66" t="s">
        <v>139</v>
      </c>
      <c r="F47" s="197" t="s">
        <v>331</v>
      </c>
      <c r="G47" s="197" t="s">
        <v>331</v>
      </c>
      <c r="H47" s="197"/>
      <c r="I47" s="197"/>
      <c r="J47" s="197"/>
      <c r="K47" s="197"/>
      <c r="L47" s="199">
        <f>'[1]Calcolo del rischio'!$AT$161</f>
        <v>0</v>
      </c>
      <c r="M47" s="200"/>
    </row>
    <row r="48" spans="2:13" ht="26.25" x14ac:dyDescent="0.35">
      <c r="B48" s="208"/>
      <c r="C48" s="158" t="s">
        <v>283</v>
      </c>
      <c r="D48" s="197">
        <f>Threats!$D$48</f>
        <v>0</v>
      </c>
      <c r="E48" s="66" t="s">
        <v>145</v>
      </c>
      <c r="F48" s="197" t="s">
        <v>331</v>
      </c>
      <c r="G48" s="197" t="s">
        <v>331</v>
      </c>
      <c r="H48" s="197" t="s">
        <v>331</v>
      </c>
      <c r="I48" s="197" t="s">
        <v>331</v>
      </c>
      <c r="J48" s="197" t="s">
        <v>331</v>
      </c>
      <c r="K48" s="197" t="s">
        <v>331</v>
      </c>
      <c r="L48" s="199">
        <f>'[1]Calcolo del rischio'!$AU$161</f>
        <v>0</v>
      </c>
      <c r="M48" s="200"/>
    </row>
    <row r="49" spans="2:13" ht="13.5" thickBot="1" x14ac:dyDescent="0.4">
      <c r="B49" s="208"/>
      <c r="C49" s="158" t="s">
        <v>246</v>
      </c>
      <c r="D49" s="197">
        <f>Threats!$D$49</f>
        <v>0</v>
      </c>
      <c r="E49" s="66" t="s">
        <v>145</v>
      </c>
      <c r="F49" s="205"/>
      <c r="G49" s="205"/>
      <c r="H49" s="205" t="s">
        <v>331</v>
      </c>
      <c r="I49" s="205" t="s">
        <v>331</v>
      </c>
      <c r="J49" s="205"/>
      <c r="K49" s="205"/>
      <c r="L49" s="199">
        <f>'[1]Calcolo del rischio'!$AV$161</f>
        <v>0</v>
      </c>
      <c r="M49" s="200"/>
    </row>
  </sheetData>
  <mergeCells count="8">
    <mergeCell ref="B38:B44"/>
    <mergeCell ref="B45:B49"/>
    <mergeCell ref="F5:K5"/>
    <mergeCell ref="B7:B11"/>
    <mergeCell ref="B12:B14"/>
    <mergeCell ref="B15:B22"/>
    <mergeCell ref="B24:B31"/>
    <mergeCell ref="B32:B37"/>
  </mergeCells>
  <conditionalFormatting sqref="L7:L19">
    <cfRule type="cellIs" dxfId="51" priority="49" operator="equal">
      <formula>0</formula>
    </cfRule>
    <cfRule type="cellIs" dxfId="50" priority="50" operator="greaterThan">
      <formula>39</formula>
    </cfRule>
    <cfRule type="cellIs" dxfId="49" priority="51" operator="between">
      <formula>21</formula>
      <formula>40</formula>
    </cfRule>
    <cfRule type="cellIs" dxfId="48" priority="52" operator="lessThan">
      <formula>21</formula>
    </cfRule>
  </conditionalFormatting>
  <conditionalFormatting sqref="L21">
    <cfRule type="cellIs" dxfId="47" priority="45" operator="equal">
      <formula>0</formula>
    </cfRule>
    <cfRule type="cellIs" dxfId="46" priority="46" operator="greaterThan">
      <formula>39</formula>
    </cfRule>
    <cfRule type="cellIs" dxfId="45" priority="47" operator="between">
      <formula>21</formula>
      <formula>40</formula>
    </cfRule>
    <cfRule type="cellIs" dxfId="44" priority="48" operator="lessThan">
      <formula>21</formula>
    </cfRule>
  </conditionalFormatting>
  <conditionalFormatting sqref="L23:L28">
    <cfRule type="cellIs" dxfId="43" priority="41" operator="equal">
      <formula>0</formula>
    </cfRule>
    <cfRule type="cellIs" dxfId="42" priority="42" operator="greaterThan">
      <formula>39</formula>
    </cfRule>
    <cfRule type="cellIs" dxfId="41" priority="43" operator="between">
      <formula>21</formula>
      <formula>40</formula>
    </cfRule>
    <cfRule type="cellIs" dxfId="40" priority="44" operator="lessThan">
      <formula>21</formula>
    </cfRule>
  </conditionalFormatting>
  <conditionalFormatting sqref="L30">
    <cfRule type="cellIs" dxfId="39" priority="37" operator="equal">
      <formula>0</formula>
    </cfRule>
    <cfRule type="cellIs" dxfId="38" priority="38" operator="greaterThan">
      <formula>39</formula>
    </cfRule>
    <cfRule type="cellIs" dxfId="37" priority="39" operator="between">
      <formula>21</formula>
      <formula>40</formula>
    </cfRule>
    <cfRule type="cellIs" dxfId="36" priority="40" operator="lessThan">
      <formula>21</formula>
    </cfRule>
  </conditionalFormatting>
  <conditionalFormatting sqref="L32">
    <cfRule type="cellIs" dxfId="35" priority="33" operator="equal">
      <formula>0</formula>
    </cfRule>
    <cfRule type="cellIs" dxfId="34" priority="34" operator="greaterThan">
      <formula>39</formula>
    </cfRule>
    <cfRule type="cellIs" dxfId="33" priority="35" operator="between">
      <formula>21</formula>
      <formula>40</formula>
    </cfRule>
    <cfRule type="cellIs" dxfId="32" priority="36" operator="lessThan">
      <formula>21</formula>
    </cfRule>
  </conditionalFormatting>
  <conditionalFormatting sqref="L34:L38">
    <cfRule type="cellIs" dxfId="31" priority="29" operator="equal">
      <formula>0</formula>
    </cfRule>
    <cfRule type="cellIs" dxfId="30" priority="30" operator="greaterThan">
      <formula>39</formula>
    </cfRule>
    <cfRule type="cellIs" dxfId="29" priority="31" operator="between">
      <formula>21</formula>
      <formula>40</formula>
    </cfRule>
    <cfRule type="cellIs" dxfId="28" priority="32" operator="lessThan">
      <formula>21</formula>
    </cfRule>
  </conditionalFormatting>
  <conditionalFormatting sqref="L40:L49">
    <cfRule type="cellIs" dxfId="27" priority="25" operator="equal">
      <formula>0</formula>
    </cfRule>
    <cfRule type="cellIs" dxfId="26" priority="26" operator="greaterThan">
      <formula>39</formula>
    </cfRule>
    <cfRule type="cellIs" dxfId="25" priority="27" operator="between">
      <formula>21</formula>
      <formula>40</formula>
    </cfRule>
    <cfRule type="cellIs" dxfId="24" priority="28" operator="lessThan">
      <formula>21</formula>
    </cfRule>
  </conditionalFormatting>
  <conditionalFormatting sqref="L39">
    <cfRule type="cellIs" dxfId="23" priority="21" operator="equal">
      <formula>0</formula>
    </cfRule>
    <cfRule type="cellIs" dxfId="22" priority="22" operator="greaterThan">
      <formula>39</formula>
    </cfRule>
    <cfRule type="cellIs" dxfId="21" priority="23" operator="between">
      <formula>21</formula>
      <formula>40</formula>
    </cfRule>
    <cfRule type="cellIs" dxfId="20" priority="24" operator="lessThan">
      <formula>21</formula>
    </cfRule>
  </conditionalFormatting>
  <conditionalFormatting sqref="L33">
    <cfRule type="cellIs" dxfId="19" priority="17" operator="equal">
      <formula>0</formula>
    </cfRule>
    <cfRule type="cellIs" dxfId="18" priority="18" operator="greaterThan">
      <formula>39</formula>
    </cfRule>
    <cfRule type="cellIs" dxfId="17" priority="19" operator="between">
      <formula>21</formula>
      <formula>40</formula>
    </cfRule>
    <cfRule type="cellIs" dxfId="16" priority="20" operator="lessThan">
      <formula>21</formula>
    </cfRule>
  </conditionalFormatting>
  <conditionalFormatting sqref="L31">
    <cfRule type="cellIs" dxfId="15" priority="13" operator="equal">
      <formula>0</formula>
    </cfRule>
    <cfRule type="cellIs" dxfId="14" priority="14" operator="greaterThan">
      <formula>39</formula>
    </cfRule>
    <cfRule type="cellIs" dxfId="13" priority="15" operator="between">
      <formula>21</formula>
      <formula>40</formula>
    </cfRule>
    <cfRule type="cellIs" dxfId="12" priority="16" operator="lessThan">
      <formula>21</formula>
    </cfRule>
  </conditionalFormatting>
  <conditionalFormatting sqref="L29">
    <cfRule type="cellIs" dxfId="11" priority="9" operator="equal">
      <formula>0</formula>
    </cfRule>
    <cfRule type="cellIs" dxfId="10" priority="10" operator="greaterThan">
      <formula>39</formula>
    </cfRule>
    <cfRule type="cellIs" dxfId="9" priority="11" operator="between">
      <formula>21</formula>
      <formula>40</formula>
    </cfRule>
    <cfRule type="cellIs" dxfId="8" priority="12" operator="lessThan">
      <formula>21</formula>
    </cfRule>
  </conditionalFormatting>
  <conditionalFormatting sqref="L22">
    <cfRule type="cellIs" dxfId="7" priority="5" operator="equal">
      <formula>0</formula>
    </cfRule>
    <cfRule type="cellIs" dxfId="6" priority="6" operator="greaterThan">
      <formula>39</formula>
    </cfRule>
    <cfRule type="cellIs" dxfId="5" priority="7" operator="between">
      <formula>21</formula>
      <formula>40</formula>
    </cfRule>
    <cfRule type="cellIs" dxfId="4" priority="8" operator="lessThan">
      <formula>21</formula>
    </cfRule>
  </conditionalFormatting>
  <conditionalFormatting sqref="L20">
    <cfRule type="cellIs" dxfId="3" priority="1" operator="equal">
      <formula>0</formula>
    </cfRule>
    <cfRule type="cellIs" dxfId="2" priority="2" operator="greaterThan">
      <formula>39</formula>
    </cfRule>
    <cfRule type="cellIs" dxfId="1" priority="3" operator="between">
      <formula>21</formula>
      <formula>40</formula>
    </cfRule>
    <cfRule type="cellIs" dxfId="0" priority="4" operator="lessThan">
      <formula>21</formula>
    </cfRule>
  </conditionalFormatting>
  <pageMargins left="0.55118110236220474" right="0.51181102362204722" top="0.98425196850393704" bottom="0.98425196850393704" header="0.51181102362204722" footer="0.51181102362204722"/>
  <pageSetup paperSize="9" scale="69" fitToHeight="0" orientation="landscape" r:id="rId1"/>
  <headerFooter alignWithMargins="0">
    <oddHeader>&amp;L&amp;F&amp;R&amp;A</oddHeader>
    <oddFooter>&amp;LDocumento riservato per la Direzione e i partecipanti al riesame di Direzione, consulenti e auditor per l'SGSI.&amp;RPagina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cols>
    <col min="1" max="16384" width="9.06640625" style="166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workbookViewId="0"/>
  </sheetViews>
  <sheetFormatPr defaultColWidth="9.1328125" defaultRowHeight="13.15" x14ac:dyDescent="0.35"/>
  <cols>
    <col min="1" max="1" width="2.73046875" style="110" customWidth="1"/>
    <col min="2" max="2" width="17.59765625" style="111" customWidth="1"/>
    <col min="3" max="3" width="38.265625" style="110" customWidth="1"/>
    <col min="4" max="4" width="24.86328125" style="109" customWidth="1"/>
    <col min="5" max="5" width="16.19921875" style="109" customWidth="1"/>
    <col min="6" max="6" width="9.59765625" style="108" bestFit="1" customWidth="1"/>
    <col min="7" max="7" width="8.86328125" style="108" customWidth="1"/>
    <col min="8" max="8" width="11.265625" style="108" customWidth="1"/>
    <col min="9" max="9" width="54.86328125" style="109" customWidth="1"/>
    <col min="10" max="10" width="24.1328125" style="108" customWidth="1"/>
    <col min="11" max="11" width="37.1328125" style="110" customWidth="1"/>
    <col min="12" max="15" width="17.3984375" style="106" customWidth="1"/>
    <col min="16" max="16" width="19.6640625" style="19" customWidth="1"/>
    <col min="17" max="17" width="14.19921875" style="19" customWidth="1"/>
    <col min="18" max="18" width="30.73046875" style="110" customWidth="1"/>
    <col min="19" max="16384" width="9.1328125" style="110"/>
  </cols>
  <sheetData>
    <row r="2" spans="1:17" ht="23.25" x14ac:dyDescent="0.35">
      <c r="B2" s="107" t="s">
        <v>166</v>
      </c>
      <c r="C2" s="107"/>
    </row>
    <row r="3" spans="1:17" x14ac:dyDescent="0.35">
      <c r="B3" s="206" t="s">
        <v>167</v>
      </c>
      <c r="C3" s="206"/>
    </row>
    <row r="5" spans="1:17" ht="13.5" thickBot="1" x14ac:dyDescent="0.4"/>
    <row r="6" spans="1:17" ht="28.5" x14ac:dyDescent="0.35">
      <c r="A6" s="153"/>
      <c r="B6" s="139" t="s">
        <v>241</v>
      </c>
      <c r="C6" s="139" t="s">
        <v>168</v>
      </c>
      <c r="D6" s="141" t="s">
        <v>256</v>
      </c>
      <c r="E6" s="141" t="s">
        <v>257</v>
      </c>
      <c r="F6" s="140" t="s">
        <v>169</v>
      </c>
      <c r="G6" s="140" t="s">
        <v>170</v>
      </c>
      <c r="H6" s="140" t="s">
        <v>171</v>
      </c>
      <c r="I6" s="141" t="s">
        <v>172</v>
      </c>
      <c r="J6" s="141" t="s">
        <v>173</v>
      </c>
      <c r="K6" s="113" t="s">
        <v>174</v>
      </c>
      <c r="L6" s="112" t="s">
        <v>244</v>
      </c>
      <c r="M6" s="112" t="s">
        <v>259</v>
      </c>
      <c r="N6" s="112" t="s">
        <v>260</v>
      </c>
      <c r="O6" s="112" t="s">
        <v>328</v>
      </c>
      <c r="P6" s="168" t="s">
        <v>263</v>
      </c>
      <c r="Q6" s="168" t="s">
        <v>265</v>
      </c>
    </row>
    <row r="7" spans="1:17" ht="118.15" x14ac:dyDescent="0.35">
      <c r="A7" s="154"/>
      <c r="B7" s="142"/>
      <c r="C7" s="143"/>
      <c r="D7" s="138"/>
      <c r="E7" s="138" t="s">
        <v>258</v>
      </c>
      <c r="F7" s="114"/>
      <c r="G7" s="114"/>
      <c r="H7" s="114"/>
      <c r="I7" s="138" t="s">
        <v>243</v>
      </c>
      <c r="J7" s="115"/>
      <c r="K7" s="143"/>
      <c r="L7" s="116"/>
      <c r="M7" s="116"/>
      <c r="N7" s="116" t="s">
        <v>261</v>
      </c>
      <c r="O7" s="116" t="s">
        <v>262</v>
      </c>
      <c r="P7" s="138" t="s">
        <v>264</v>
      </c>
      <c r="Q7" s="138"/>
    </row>
    <row r="8" spans="1:17" x14ac:dyDescent="0.35">
      <c r="A8" s="154"/>
      <c r="B8" s="142"/>
      <c r="C8" s="116"/>
      <c r="D8" s="117"/>
      <c r="E8" s="117"/>
      <c r="F8" s="114"/>
      <c r="G8" s="114"/>
      <c r="H8" s="114"/>
      <c r="I8" s="117"/>
      <c r="J8" s="115"/>
      <c r="K8" s="143"/>
      <c r="L8" s="116"/>
      <c r="M8" s="116"/>
      <c r="N8" s="116"/>
      <c r="O8" s="116"/>
      <c r="P8" s="138"/>
      <c r="Q8" s="138"/>
    </row>
    <row r="9" spans="1:17" x14ac:dyDescent="0.35">
      <c r="A9" s="154"/>
      <c r="B9" s="142"/>
      <c r="C9" s="143"/>
      <c r="D9" s="117"/>
      <c r="E9" s="117"/>
      <c r="F9" s="114"/>
      <c r="G9" s="114"/>
      <c r="H9" s="114"/>
      <c r="I9" s="117"/>
      <c r="J9" s="115"/>
      <c r="K9" s="143"/>
      <c r="L9" s="116"/>
      <c r="M9" s="116"/>
      <c r="N9" s="116"/>
      <c r="O9" s="116"/>
      <c r="P9" s="138"/>
      <c r="Q9" s="138"/>
    </row>
    <row r="10" spans="1:17" x14ac:dyDescent="0.35">
      <c r="A10" s="154"/>
      <c r="B10" s="142"/>
      <c r="C10" s="143"/>
      <c r="D10" s="117"/>
      <c r="E10" s="117"/>
      <c r="F10" s="114"/>
      <c r="G10" s="114"/>
      <c r="H10" s="114"/>
      <c r="I10" s="117"/>
      <c r="J10" s="115"/>
      <c r="K10" s="143"/>
      <c r="L10" s="116"/>
      <c r="M10" s="116"/>
      <c r="N10" s="116"/>
      <c r="O10" s="116"/>
      <c r="P10" s="138"/>
      <c r="Q10" s="138"/>
    </row>
    <row r="11" spans="1:17" x14ac:dyDescent="0.35">
      <c r="A11" s="154"/>
      <c r="B11" s="142"/>
      <c r="C11" s="143"/>
      <c r="D11" s="117"/>
      <c r="E11" s="117"/>
      <c r="F11" s="114"/>
      <c r="G11" s="114"/>
      <c r="H11" s="114"/>
      <c r="I11" s="117"/>
      <c r="J11" s="115"/>
      <c r="K11" s="143"/>
      <c r="L11" s="116"/>
      <c r="M11" s="116"/>
      <c r="N11" s="116"/>
      <c r="O11" s="116"/>
      <c r="P11" s="138"/>
      <c r="Q11" s="138"/>
    </row>
    <row r="12" spans="1:17" x14ac:dyDescent="0.35">
      <c r="A12" s="154"/>
      <c r="B12" s="142"/>
      <c r="C12" s="143"/>
      <c r="D12" s="117"/>
      <c r="E12" s="117"/>
      <c r="F12" s="114"/>
      <c r="G12" s="114"/>
      <c r="H12" s="114"/>
      <c r="I12" s="117"/>
      <c r="J12" s="115"/>
      <c r="K12" s="143"/>
      <c r="L12" s="116"/>
      <c r="M12" s="116"/>
      <c r="N12" s="116"/>
      <c r="O12" s="116"/>
      <c r="P12" s="138"/>
      <c r="Q12" s="138"/>
    </row>
    <row r="13" spans="1:17" x14ac:dyDescent="0.35">
      <c r="A13" s="154"/>
      <c r="B13" s="142"/>
      <c r="C13" s="143"/>
      <c r="D13" s="117"/>
      <c r="E13" s="117"/>
      <c r="F13" s="114"/>
      <c r="G13" s="114"/>
      <c r="H13" s="114"/>
      <c r="I13" s="117"/>
      <c r="J13" s="115"/>
      <c r="K13" s="143"/>
      <c r="L13" s="116"/>
      <c r="M13" s="116"/>
      <c r="N13" s="116"/>
      <c r="O13" s="116"/>
      <c r="P13" s="138"/>
      <c r="Q13" s="138"/>
    </row>
    <row r="14" spans="1:17" x14ac:dyDescent="0.35">
      <c r="A14" s="154"/>
      <c r="B14" s="142"/>
      <c r="C14" s="143"/>
      <c r="D14" s="117"/>
      <c r="E14" s="117"/>
      <c r="F14" s="114"/>
      <c r="G14" s="114"/>
      <c r="H14" s="114"/>
      <c r="I14" s="117"/>
      <c r="J14" s="115"/>
      <c r="K14" s="143"/>
      <c r="L14" s="116"/>
      <c r="M14" s="116"/>
      <c r="N14" s="116"/>
      <c r="O14" s="116"/>
      <c r="P14" s="138"/>
      <c r="Q14" s="138"/>
    </row>
    <row r="15" spans="1:17" x14ac:dyDescent="0.35">
      <c r="A15" s="154"/>
      <c r="B15" s="144"/>
      <c r="C15" s="145"/>
      <c r="D15" s="143"/>
      <c r="E15" s="143"/>
      <c r="F15" s="114"/>
      <c r="G15" s="114"/>
      <c r="H15" s="114"/>
      <c r="I15" s="143"/>
      <c r="J15" s="115"/>
      <c r="K15" s="143"/>
      <c r="L15" s="116"/>
      <c r="M15" s="116"/>
      <c r="N15" s="116"/>
      <c r="O15" s="116"/>
      <c r="P15" s="138"/>
      <c r="Q15" s="138"/>
    </row>
    <row r="16" spans="1:17" x14ac:dyDescent="0.35">
      <c r="A16" s="154"/>
      <c r="B16" s="144"/>
      <c r="C16" s="145"/>
      <c r="D16" s="143"/>
      <c r="E16" s="143"/>
      <c r="F16" s="114"/>
      <c r="G16" s="114"/>
      <c r="H16" s="114"/>
      <c r="I16" s="143"/>
      <c r="J16" s="115"/>
      <c r="K16" s="143"/>
      <c r="L16" s="116"/>
      <c r="M16" s="116"/>
      <c r="N16" s="116"/>
      <c r="O16" s="116"/>
      <c r="P16" s="138"/>
      <c r="Q16" s="138"/>
    </row>
    <row r="17" spans="1:17" x14ac:dyDescent="0.35">
      <c r="A17" s="154"/>
      <c r="B17" s="144"/>
      <c r="C17" s="117"/>
      <c r="D17" s="117"/>
      <c r="E17" s="117"/>
      <c r="F17" s="114"/>
      <c r="G17" s="114"/>
      <c r="H17" s="114"/>
      <c r="I17" s="117"/>
      <c r="J17" s="115"/>
      <c r="K17" s="143"/>
      <c r="L17" s="116"/>
      <c r="M17" s="116"/>
      <c r="N17" s="116"/>
      <c r="O17" s="116"/>
      <c r="P17" s="138"/>
      <c r="Q17" s="138"/>
    </row>
    <row r="18" spans="1:17" x14ac:dyDescent="0.35">
      <c r="A18" s="154"/>
      <c r="B18" s="142"/>
      <c r="C18" s="143"/>
      <c r="D18" s="117"/>
      <c r="E18" s="117"/>
      <c r="F18" s="114"/>
      <c r="G18" s="114"/>
      <c r="H18" s="114"/>
      <c r="I18" s="117"/>
      <c r="J18" s="115"/>
      <c r="K18" s="143"/>
      <c r="L18" s="116"/>
      <c r="M18" s="116"/>
      <c r="N18" s="116"/>
      <c r="O18" s="116"/>
      <c r="P18" s="138"/>
      <c r="Q18" s="138"/>
    </row>
    <row r="19" spans="1:17" x14ac:dyDescent="0.35">
      <c r="A19" s="154"/>
      <c r="B19" s="142"/>
      <c r="C19" s="143"/>
      <c r="D19" s="117"/>
      <c r="E19" s="117"/>
      <c r="F19" s="114"/>
      <c r="G19" s="114"/>
      <c r="H19" s="114"/>
      <c r="I19" s="117"/>
      <c r="J19" s="115"/>
      <c r="K19" s="143"/>
      <c r="L19" s="116"/>
      <c r="M19" s="116"/>
      <c r="N19" s="116"/>
      <c r="O19" s="116"/>
      <c r="P19" s="138"/>
      <c r="Q19" s="138"/>
    </row>
    <row r="20" spans="1:17" x14ac:dyDescent="0.35">
      <c r="A20" s="154"/>
      <c r="B20" s="142"/>
      <c r="C20" s="143"/>
      <c r="D20" s="117"/>
      <c r="E20" s="117"/>
      <c r="F20" s="114"/>
      <c r="G20" s="114"/>
      <c r="H20" s="114"/>
      <c r="I20" s="117"/>
      <c r="J20" s="115"/>
      <c r="K20" s="143"/>
      <c r="L20" s="116"/>
      <c r="M20" s="116"/>
      <c r="N20" s="116"/>
      <c r="O20" s="116"/>
      <c r="P20" s="138"/>
      <c r="Q20" s="138"/>
    </row>
    <row r="21" spans="1:17" x14ac:dyDescent="0.35">
      <c r="A21" s="154"/>
      <c r="B21" s="142"/>
      <c r="C21" s="143"/>
      <c r="D21" s="145"/>
      <c r="E21" s="145"/>
      <c r="F21" s="114"/>
      <c r="G21" s="114"/>
      <c r="H21" s="114"/>
      <c r="I21" s="145"/>
      <c r="J21" s="115"/>
      <c r="K21" s="145"/>
      <c r="L21" s="116"/>
      <c r="M21" s="116"/>
      <c r="N21" s="116"/>
      <c r="O21" s="116"/>
      <c r="P21" s="138"/>
      <c r="Q21" s="138"/>
    </row>
    <row r="22" spans="1:17" x14ac:dyDescent="0.35">
      <c r="A22" s="154"/>
      <c r="B22" s="142"/>
      <c r="C22" s="143"/>
      <c r="D22" s="117"/>
      <c r="E22" s="117"/>
      <c r="F22" s="114"/>
      <c r="G22" s="114"/>
      <c r="H22" s="114"/>
      <c r="I22" s="117"/>
      <c r="J22" s="115"/>
      <c r="K22" s="143"/>
      <c r="L22" s="116"/>
      <c r="M22" s="116"/>
      <c r="N22" s="116"/>
      <c r="O22" s="116"/>
      <c r="P22" s="138"/>
      <c r="Q22" s="138"/>
    </row>
    <row r="23" spans="1:17" ht="21" x14ac:dyDescent="0.35">
      <c r="A23" s="154"/>
      <c r="B23" s="146"/>
      <c r="C23" s="146" t="s">
        <v>242</v>
      </c>
      <c r="D23" s="148"/>
      <c r="E23" s="148"/>
      <c r="F23" s="147">
        <f>MAX(F7:F22)</f>
        <v>0</v>
      </c>
      <c r="G23" s="147">
        <f>MAX(G7:G22)</f>
        <v>0</v>
      </c>
      <c r="H23" s="147">
        <f>MAX(H7:H22)</f>
        <v>0</v>
      </c>
      <c r="I23" s="148"/>
      <c r="J23" s="115"/>
      <c r="K23" s="143"/>
      <c r="L23" s="116"/>
      <c r="M23" s="116"/>
      <c r="N23" s="116"/>
      <c r="O23" s="116"/>
      <c r="P23" s="169"/>
      <c r="Q23" s="169"/>
    </row>
    <row r="24" spans="1:17" x14ac:dyDescent="0.35">
      <c r="A24" s="153"/>
    </row>
    <row r="25" spans="1:17" x14ac:dyDescent="0.35">
      <c r="A25" s="153"/>
      <c r="B25" s="110"/>
      <c r="F25" s="110"/>
      <c r="G25" s="110"/>
      <c r="H25" s="110"/>
    </row>
    <row r="26" spans="1:17" x14ac:dyDescent="0.35">
      <c r="B26" s="110"/>
      <c r="F26" s="110"/>
      <c r="G26" s="110"/>
      <c r="H26" s="110"/>
    </row>
    <row r="27" spans="1:17" x14ac:dyDescent="0.35">
      <c r="B27" s="110"/>
      <c r="F27" s="110"/>
      <c r="G27" s="110"/>
      <c r="H27" s="110"/>
    </row>
    <row r="28" spans="1:17" x14ac:dyDescent="0.35">
      <c r="B28" s="110"/>
      <c r="F28" s="110"/>
      <c r="G28" s="110"/>
      <c r="H28" s="110"/>
    </row>
  </sheetData>
  <mergeCells count="1">
    <mergeCell ref="B3:C3"/>
  </mergeCells>
  <dataValidations count="1">
    <dataValidation type="list" allowBlank="1" showInputMessage="1" showErrorMessage="1" sqref="F7:H22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54" fitToHeight="0" orientation="landscape" r:id="rId1"/>
  <headerFooter alignWithMargins="0">
    <oddHeader>&amp;L&amp;F&amp;R&amp;A</oddHeader>
    <oddFooter>&amp;LInternal use. Only for Top management, management review participants, ISMS consultants and auditors.&amp;RPage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workbookViewId="0">
      <selection activeCell="C7" sqref="C7"/>
    </sheetView>
  </sheetViews>
  <sheetFormatPr defaultColWidth="9.1328125" defaultRowHeight="13.15" x14ac:dyDescent="0.35"/>
  <cols>
    <col min="1" max="1" width="2.73046875" style="19" customWidth="1"/>
    <col min="2" max="2" width="11.73046875" style="14" customWidth="1"/>
    <col min="3" max="3" width="25.73046875" style="19" customWidth="1"/>
    <col min="4" max="4" width="26.3984375" style="19" customWidth="1"/>
    <col min="5" max="5" width="28.73046875" style="19" customWidth="1"/>
    <col min="6" max="16384" width="9.1328125" style="19"/>
  </cols>
  <sheetData>
    <row r="1" spans="1:16384" ht="23.25" x14ac:dyDescent="0.35">
      <c r="A1" s="65"/>
      <c r="B1" s="65" t="s">
        <v>179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3" spans="1:16384" ht="14.25" x14ac:dyDescent="0.35">
      <c r="B3" s="155" t="s">
        <v>3</v>
      </c>
      <c r="C3" s="156" t="s">
        <v>180</v>
      </c>
      <c r="D3" s="156" t="s">
        <v>181</v>
      </c>
      <c r="E3" s="156" t="s">
        <v>182</v>
      </c>
    </row>
    <row r="4" spans="1:16384" ht="52.5" x14ac:dyDescent="0.35">
      <c r="B4" s="66" t="s">
        <v>175</v>
      </c>
      <c r="C4" s="59" t="s">
        <v>183</v>
      </c>
      <c r="D4" s="138" t="s">
        <v>187</v>
      </c>
      <c r="E4" s="138" t="s">
        <v>191</v>
      </c>
    </row>
    <row r="5" spans="1:16384" ht="118.15" x14ac:dyDescent="0.35">
      <c r="B5" s="66" t="s">
        <v>176</v>
      </c>
      <c r="C5" s="59" t="s">
        <v>184</v>
      </c>
      <c r="D5" s="59" t="s">
        <v>188</v>
      </c>
      <c r="E5" s="59" t="s">
        <v>192</v>
      </c>
    </row>
    <row r="6" spans="1:16384" ht="78.75" x14ac:dyDescent="0.35">
      <c r="B6" s="66" t="s">
        <v>177</v>
      </c>
      <c r="C6" s="59" t="s">
        <v>185</v>
      </c>
      <c r="D6" s="59" t="s">
        <v>189</v>
      </c>
      <c r="E6" s="59" t="s">
        <v>193</v>
      </c>
    </row>
    <row r="7" spans="1:16384" ht="118.15" x14ac:dyDescent="0.35">
      <c r="B7" s="66" t="s">
        <v>178</v>
      </c>
      <c r="C7" s="59" t="s">
        <v>186</v>
      </c>
      <c r="D7" s="59" t="s">
        <v>190</v>
      </c>
      <c r="E7" s="59" t="s">
        <v>194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&amp;L&amp;F&amp;RCriteria for information assets evaluation</oddHeader>
    <oddFooter>&amp;LInternal use. Only for Top management, management review participants, ISMS consultants and auditors.&amp;RPage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9"/>
  <sheetViews>
    <sheetView workbookViewId="0"/>
  </sheetViews>
  <sheetFormatPr defaultColWidth="9.1328125" defaultRowHeight="13.15" x14ac:dyDescent="0.35"/>
  <cols>
    <col min="1" max="1" width="3.1328125" style="18" customWidth="1"/>
    <col min="2" max="2" width="16.3984375" style="23" customWidth="1"/>
    <col min="3" max="3" width="23.1328125" style="18" customWidth="1"/>
    <col min="4" max="4" width="15.1328125" style="14" customWidth="1"/>
    <col min="5" max="5" width="10.86328125" style="14" bestFit="1" customWidth="1"/>
    <col min="6" max="6" width="8.73046875" style="14" hidden="1" customWidth="1"/>
    <col min="7" max="7" width="9.73046875" style="14" hidden="1" customWidth="1"/>
    <col min="8" max="8" width="9.59765625" style="14" hidden="1" customWidth="1"/>
    <col min="9" max="9" width="48" style="18" customWidth="1"/>
    <col min="10" max="16384" width="9.1328125" style="18"/>
  </cols>
  <sheetData>
    <row r="1" spans="2:9" s="19" customFormat="1" x14ac:dyDescent="0.35">
      <c r="C1" s="14"/>
      <c r="D1" s="14"/>
      <c r="E1" s="14"/>
    </row>
    <row r="2" spans="2:9" s="19" customFormat="1" ht="23.25" x14ac:dyDescent="0.35">
      <c r="B2" s="65" t="s">
        <v>195</v>
      </c>
      <c r="C2" s="14"/>
      <c r="D2" s="14"/>
      <c r="E2" s="14"/>
    </row>
    <row r="3" spans="2:9" s="19" customFormat="1" x14ac:dyDescent="0.35">
      <c r="B3" s="19" t="s">
        <v>196</v>
      </c>
      <c r="C3" s="14"/>
      <c r="D3" s="14"/>
      <c r="E3" s="14"/>
    </row>
    <row r="4" spans="2:9" s="19" customFormat="1" x14ac:dyDescent="0.35">
      <c r="C4" s="14"/>
      <c r="D4" s="14"/>
      <c r="E4" s="14"/>
    </row>
    <row r="5" spans="2:9" x14ac:dyDescent="0.35">
      <c r="F5" s="209" t="s">
        <v>4</v>
      </c>
      <c r="G5" s="209"/>
      <c r="H5" s="209"/>
    </row>
    <row r="6" spans="2:9" s="27" customFormat="1" ht="28.5" x14ac:dyDescent="0.35">
      <c r="B6" s="157" t="s">
        <v>123</v>
      </c>
      <c r="C6" s="157" t="s">
        <v>124</v>
      </c>
      <c r="D6" s="157" t="s">
        <v>125</v>
      </c>
      <c r="E6" s="157" t="s">
        <v>126</v>
      </c>
      <c r="F6" s="157" t="s">
        <v>127</v>
      </c>
      <c r="G6" s="157" t="s">
        <v>128</v>
      </c>
      <c r="H6" s="157" t="s">
        <v>129</v>
      </c>
      <c r="I6" s="157" t="s">
        <v>9</v>
      </c>
    </row>
    <row r="7" spans="2:9" x14ac:dyDescent="0.35">
      <c r="B7" s="207" t="s">
        <v>130</v>
      </c>
      <c r="C7" s="158" t="s">
        <v>138</v>
      </c>
      <c r="D7" s="66">
        <v>2</v>
      </c>
      <c r="E7" s="105" t="s">
        <v>139</v>
      </c>
      <c r="F7" s="105" t="s">
        <v>1</v>
      </c>
      <c r="G7" s="105" t="s">
        <v>1</v>
      </c>
      <c r="H7" s="105" t="s">
        <v>1</v>
      </c>
      <c r="I7" s="158"/>
    </row>
    <row r="8" spans="2:9" x14ac:dyDescent="0.35">
      <c r="B8" s="208"/>
      <c r="C8" s="158" t="s">
        <v>287</v>
      </c>
      <c r="D8" s="66"/>
      <c r="E8" s="66" t="s">
        <v>140</v>
      </c>
      <c r="F8" s="66" t="s">
        <v>1</v>
      </c>
      <c r="G8" s="66" t="s">
        <v>1</v>
      </c>
      <c r="H8" s="66" t="s">
        <v>1</v>
      </c>
      <c r="I8" s="158"/>
    </row>
    <row r="9" spans="2:9" ht="26.25" x14ac:dyDescent="0.35">
      <c r="B9" s="208"/>
      <c r="C9" s="158" t="s">
        <v>141</v>
      </c>
      <c r="D9" s="66"/>
      <c r="E9" s="66" t="s">
        <v>140</v>
      </c>
      <c r="F9" s="66" t="s">
        <v>1</v>
      </c>
      <c r="G9" s="66" t="s">
        <v>1</v>
      </c>
      <c r="H9" s="66" t="s">
        <v>1</v>
      </c>
      <c r="I9" s="158"/>
    </row>
    <row r="10" spans="2:9" ht="26.25" x14ac:dyDescent="0.35">
      <c r="B10" s="208"/>
      <c r="C10" s="158" t="s">
        <v>249</v>
      </c>
      <c r="D10" s="66"/>
      <c r="E10" s="105" t="s">
        <v>140</v>
      </c>
      <c r="F10" s="105" t="s">
        <v>1</v>
      </c>
      <c r="G10" s="105" t="s">
        <v>1</v>
      </c>
      <c r="H10" s="105" t="s">
        <v>1</v>
      </c>
      <c r="I10" s="158"/>
    </row>
    <row r="11" spans="2:9" x14ac:dyDescent="0.35">
      <c r="B11" s="208"/>
      <c r="C11" s="158" t="s">
        <v>142</v>
      </c>
      <c r="D11" s="66"/>
      <c r="E11" s="66" t="s">
        <v>140</v>
      </c>
      <c r="F11" s="66"/>
      <c r="G11" s="66" t="s">
        <v>1</v>
      </c>
      <c r="H11" s="66"/>
      <c r="I11" s="158"/>
    </row>
    <row r="12" spans="2:9" ht="26.25" x14ac:dyDescent="0.35">
      <c r="B12" s="207" t="s">
        <v>131</v>
      </c>
      <c r="C12" s="158" t="s">
        <v>266</v>
      </c>
      <c r="D12" s="66"/>
      <c r="E12" s="66" t="s">
        <v>140</v>
      </c>
      <c r="F12" s="66" t="s">
        <v>1</v>
      </c>
      <c r="G12" s="66"/>
      <c r="H12" s="66"/>
      <c r="I12" s="158"/>
    </row>
    <row r="13" spans="2:9" ht="26.25" x14ac:dyDescent="0.35">
      <c r="B13" s="208"/>
      <c r="C13" s="158" t="s">
        <v>267</v>
      </c>
      <c r="D13" s="66"/>
      <c r="E13" s="66" t="s">
        <v>140</v>
      </c>
      <c r="F13" s="66" t="s">
        <v>1</v>
      </c>
      <c r="G13" s="66"/>
      <c r="H13" s="66"/>
      <c r="I13" s="158"/>
    </row>
    <row r="14" spans="2:9" x14ac:dyDescent="0.35">
      <c r="B14" s="208"/>
      <c r="C14" s="158" t="s">
        <v>143</v>
      </c>
      <c r="D14" s="66"/>
      <c r="E14" s="105" t="s">
        <v>140</v>
      </c>
      <c r="F14" s="105" t="s">
        <v>1</v>
      </c>
      <c r="G14" s="105"/>
      <c r="H14" s="105"/>
      <c r="I14" s="158"/>
    </row>
    <row r="15" spans="2:9" ht="26.25" x14ac:dyDescent="0.35">
      <c r="B15" s="207" t="s">
        <v>132</v>
      </c>
      <c r="C15" s="158" t="s">
        <v>268</v>
      </c>
      <c r="D15" s="66"/>
      <c r="E15" s="66" t="s">
        <v>140</v>
      </c>
      <c r="F15" s="66"/>
      <c r="G15" s="66" t="s">
        <v>1</v>
      </c>
      <c r="H15" s="66" t="s">
        <v>1</v>
      </c>
      <c r="I15" s="158"/>
    </row>
    <row r="16" spans="2:9" ht="26.25" x14ac:dyDescent="0.35">
      <c r="B16" s="208"/>
      <c r="C16" s="158" t="s">
        <v>144</v>
      </c>
      <c r="D16" s="66"/>
      <c r="E16" s="105" t="s">
        <v>140</v>
      </c>
      <c r="F16" s="105" t="s">
        <v>1</v>
      </c>
      <c r="G16" s="105" t="s">
        <v>1</v>
      </c>
      <c r="H16" s="105" t="s">
        <v>1</v>
      </c>
      <c r="I16" s="158"/>
    </row>
    <row r="17" spans="2:9" x14ac:dyDescent="0.35">
      <c r="B17" s="208"/>
      <c r="C17" s="158" t="s">
        <v>269</v>
      </c>
      <c r="D17" s="66"/>
      <c r="E17" s="66" t="s">
        <v>145</v>
      </c>
      <c r="F17" s="66"/>
      <c r="G17" s="66" t="s">
        <v>1</v>
      </c>
      <c r="H17" s="66" t="s">
        <v>1</v>
      </c>
      <c r="I17" s="158"/>
    </row>
    <row r="18" spans="2:9" ht="26.25" x14ac:dyDescent="0.35">
      <c r="B18" s="208"/>
      <c r="C18" s="158" t="s">
        <v>146</v>
      </c>
      <c r="D18" s="66"/>
      <c r="E18" s="66" t="s">
        <v>139</v>
      </c>
      <c r="F18" s="66" t="s">
        <v>1</v>
      </c>
      <c r="G18" s="66" t="s">
        <v>1</v>
      </c>
      <c r="H18" s="66" t="s">
        <v>1</v>
      </c>
      <c r="I18" s="158"/>
    </row>
    <row r="19" spans="2:9" ht="39.4" x14ac:dyDescent="0.35">
      <c r="B19" s="208"/>
      <c r="C19" s="158" t="s">
        <v>270</v>
      </c>
      <c r="D19" s="66"/>
      <c r="E19" s="66" t="s">
        <v>140</v>
      </c>
      <c r="F19" s="66"/>
      <c r="G19" s="66" t="s">
        <v>1</v>
      </c>
      <c r="H19" s="66" t="s">
        <v>1</v>
      </c>
      <c r="I19" s="158"/>
    </row>
    <row r="20" spans="2:9" x14ac:dyDescent="0.35">
      <c r="B20" s="208"/>
      <c r="C20" s="158" t="s">
        <v>271</v>
      </c>
      <c r="D20" s="66"/>
      <c r="E20" s="66" t="s">
        <v>140</v>
      </c>
      <c r="F20" s="66"/>
      <c r="G20" s="66" t="s">
        <v>1</v>
      </c>
      <c r="H20" s="66" t="s">
        <v>1</v>
      </c>
      <c r="I20" s="158"/>
    </row>
    <row r="21" spans="2:9" ht="78.75" x14ac:dyDescent="0.35">
      <c r="B21" s="208"/>
      <c r="C21" s="158" t="s">
        <v>272</v>
      </c>
      <c r="D21" s="66"/>
      <c r="E21" s="66" t="s">
        <v>140</v>
      </c>
      <c r="F21" s="66" t="s">
        <v>1</v>
      </c>
      <c r="G21" s="66" t="s">
        <v>1</v>
      </c>
      <c r="H21" s="66" t="s">
        <v>1</v>
      </c>
      <c r="I21" s="159"/>
    </row>
    <row r="22" spans="2:9" ht="26.25" x14ac:dyDescent="0.35">
      <c r="B22" s="208"/>
      <c r="C22" s="159" t="s">
        <v>273</v>
      </c>
      <c r="D22" s="66"/>
      <c r="E22" s="66" t="s">
        <v>140</v>
      </c>
      <c r="F22" s="66" t="s">
        <v>1</v>
      </c>
      <c r="G22" s="66" t="s">
        <v>1</v>
      </c>
      <c r="H22" s="66" t="s">
        <v>1</v>
      </c>
      <c r="I22" s="159"/>
    </row>
    <row r="23" spans="2:9" x14ac:dyDescent="0.35">
      <c r="B23" s="160" t="s">
        <v>133</v>
      </c>
      <c r="C23" s="158" t="s">
        <v>274</v>
      </c>
      <c r="D23" s="66"/>
      <c r="E23" s="66" t="s">
        <v>139</v>
      </c>
      <c r="F23" s="66" t="s">
        <v>1</v>
      </c>
      <c r="G23" s="66" t="s">
        <v>1</v>
      </c>
      <c r="H23" s="66" t="s">
        <v>1</v>
      </c>
      <c r="I23" s="158"/>
    </row>
    <row r="24" spans="2:9" ht="26.25" x14ac:dyDescent="0.35">
      <c r="B24" s="207" t="s">
        <v>134</v>
      </c>
      <c r="C24" s="159" t="s">
        <v>147</v>
      </c>
      <c r="D24" s="66"/>
      <c r="E24" s="66" t="s">
        <v>148</v>
      </c>
      <c r="F24" s="66"/>
      <c r="G24" s="66" t="s">
        <v>1</v>
      </c>
      <c r="H24" s="66"/>
      <c r="I24" s="159"/>
    </row>
    <row r="25" spans="2:9" x14ac:dyDescent="0.35">
      <c r="B25" s="208"/>
      <c r="C25" s="158" t="s">
        <v>149</v>
      </c>
      <c r="D25" s="66"/>
      <c r="E25" s="105" t="s">
        <v>148</v>
      </c>
      <c r="F25" s="105"/>
      <c r="G25" s="105" t="s">
        <v>1</v>
      </c>
      <c r="H25" s="105"/>
      <c r="I25" s="158"/>
    </row>
    <row r="26" spans="2:9" x14ac:dyDescent="0.35">
      <c r="B26" s="208"/>
      <c r="C26" s="158" t="s">
        <v>150</v>
      </c>
      <c r="D26" s="66"/>
      <c r="E26" s="105" t="s">
        <v>151</v>
      </c>
      <c r="F26" s="105"/>
      <c r="G26" s="105" t="s">
        <v>1</v>
      </c>
      <c r="H26" s="105"/>
      <c r="I26" s="158"/>
    </row>
    <row r="27" spans="2:9" ht="26.25" x14ac:dyDescent="0.35">
      <c r="B27" s="208"/>
      <c r="C27" s="158" t="s">
        <v>275</v>
      </c>
      <c r="D27" s="66"/>
      <c r="E27" s="105" t="s">
        <v>148</v>
      </c>
      <c r="F27" s="105"/>
      <c r="G27" s="105" t="s">
        <v>1</v>
      </c>
      <c r="H27" s="105"/>
      <c r="I27" s="159"/>
    </row>
    <row r="28" spans="2:9" ht="26.25" x14ac:dyDescent="0.35">
      <c r="B28" s="208"/>
      <c r="C28" s="158" t="s">
        <v>276</v>
      </c>
      <c r="D28" s="66"/>
      <c r="E28" s="105" t="s">
        <v>148</v>
      </c>
      <c r="F28" s="105"/>
      <c r="G28" s="105" t="s">
        <v>1</v>
      </c>
      <c r="H28" s="105" t="s">
        <v>1</v>
      </c>
      <c r="I28" s="158"/>
    </row>
    <row r="29" spans="2:9" ht="26.25" x14ac:dyDescent="0.35">
      <c r="B29" s="208"/>
      <c r="C29" s="158" t="s">
        <v>250</v>
      </c>
      <c r="D29" s="66"/>
      <c r="E29" s="105" t="s">
        <v>0</v>
      </c>
      <c r="F29" s="105"/>
      <c r="G29" s="105" t="s">
        <v>1</v>
      </c>
      <c r="H29" s="105" t="s">
        <v>1</v>
      </c>
      <c r="I29" s="158"/>
    </row>
    <row r="30" spans="2:9" x14ac:dyDescent="0.35">
      <c r="B30" s="208"/>
      <c r="C30" s="159" t="s">
        <v>277</v>
      </c>
      <c r="D30" s="66"/>
      <c r="E30" s="66" t="s">
        <v>145</v>
      </c>
      <c r="F30" s="66"/>
      <c r="G30" s="66" t="s">
        <v>1</v>
      </c>
      <c r="H30" s="66"/>
      <c r="I30" s="159"/>
    </row>
    <row r="31" spans="2:9" x14ac:dyDescent="0.35">
      <c r="B31" s="208"/>
      <c r="C31" s="159" t="s">
        <v>245</v>
      </c>
      <c r="D31" s="66"/>
      <c r="E31" s="66" t="s">
        <v>0</v>
      </c>
      <c r="F31" s="66"/>
      <c r="G31" s="66" t="s">
        <v>1</v>
      </c>
      <c r="H31" s="66"/>
      <c r="I31" s="159"/>
    </row>
    <row r="32" spans="2:9" ht="26.25" x14ac:dyDescent="0.35">
      <c r="B32" s="207" t="s">
        <v>135</v>
      </c>
      <c r="C32" s="158" t="s">
        <v>152</v>
      </c>
      <c r="D32" s="66"/>
      <c r="E32" s="66" t="s">
        <v>139</v>
      </c>
      <c r="F32" s="66" t="s">
        <v>1</v>
      </c>
      <c r="G32" s="66"/>
      <c r="H32" s="66"/>
      <c r="I32" s="158"/>
    </row>
    <row r="33" spans="2:9" ht="26.25" x14ac:dyDescent="0.35">
      <c r="B33" s="208"/>
      <c r="C33" s="158" t="s">
        <v>278</v>
      </c>
      <c r="D33" s="66"/>
      <c r="E33" s="66" t="s">
        <v>139</v>
      </c>
      <c r="F33" s="66"/>
      <c r="G33" s="66" t="s">
        <v>1</v>
      </c>
      <c r="H33" s="66" t="s">
        <v>1</v>
      </c>
      <c r="I33" s="158"/>
    </row>
    <row r="34" spans="2:9" ht="26.25" x14ac:dyDescent="0.35">
      <c r="B34" s="208"/>
      <c r="C34" s="158" t="s">
        <v>154</v>
      </c>
      <c r="D34" s="66"/>
      <c r="E34" s="66" t="s">
        <v>145</v>
      </c>
      <c r="F34" s="66"/>
      <c r="G34" s="66" t="s">
        <v>1</v>
      </c>
      <c r="H34" s="66" t="s">
        <v>1</v>
      </c>
      <c r="I34" s="158"/>
    </row>
    <row r="35" spans="2:9" ht="26.25" x14ac:dyDescent="0.35">
      <c r="B35" s="208"/>
      <c r="C35" s="158" t="s">
        <v>156</v>
      </c>
      <c r="D35" s="66"/>
      <c r="E35" s="66" t="s">
        <v>145</v>
      </c>
      <c r="F35" s="66"/>
      <c r="G35" s="66" t="s">
        <v>1</v>
      </c>
      <c r="H35" s="66" t="s">
        <v>1</v>
      </c>
      <c r="I35" s="158"/>
    </row>
    <row r="36" spans="2:9" ht="26.25" x14ac:dyDescent="0.35">
      <c r="B36" s="208"/>
      <c r="C36" s="158" t="s">
        <v>155</v>
      </c>
      <c r="D36" s="66"/>
      <c r="E36" s="66" t="s">
        <v>145</v>
      </c>
      <c r="F36" s="66"/>
      <c r="G36" s="66" t="s">
        <v>1</v>
      </c>
      <c r="H36" s="66" t="s">
        <v>1</v>
      </c>
      <c r="I36" s="158"/>
    </row>
    <row r="37" spans="2:9" ht="26.25" x14ac:dyDescent="0.35">
      <c r="B37" s="208"/>
      <c r="C37" s="158" t="s">
        <v>279</v>
      </c>
      <c r="D37" s="66"/>
      <c r="E37" s="66" t="s">
        <v>139</v>
      </c>
      <c r="F37" s="66"/>
      <c r="G37" s="66"/>
      <c r="H37" s="66" t="s">
        <v>1</v>
      </c>
      <c r="I37" s="158"/>
    </row>
    <row r="38" spans="2:9" ht="26.25" x14ac:dyDescent="0.35">
      <c r="B38" s="210" t="s">
        <v>136</v>
      </c>
      <c r="C38" s="159" t="s">
        <v>280</v>
      </c>
      <c r="D38" s="66"/>
      <c r="E38" s="66" t="s">
        <v>145</v>
      </c>
      <c r="F38" s="66"/>
      <c r="G38" s="66" t="s">
        <v>1</v>
      </c>
      <c r="H38" s="66"/>
      <c r="I38" s="159"/>
    </row>
    <row r="39" spans="2:9" ht="39.4" x14ac:dyDescent="0.35">
      <c r="B39" s="211"/>
      <c r="C39" s="158" t="s">
        <v>251</v>
      </c>
      <c r="D39" s="66"/>
      <c r="E39" s="66" t="s">
        <v>145</v>
      </c>
      <c r="F39" s="66"/>
      <c r="G39" s="66" t="s">
        <v>1</v>
      </c>
      <c r="H39" s="66"/>
      <c r="I39" s="158"/>
    </row>
    <row r="40" spans="2:9" ht="26.25" x14ac:dyDescent="0.35">
      <c r="B40" s="211"/>
      <c r="C40" s="159" t="s">
        <v>157</v>
      </c>
      <c r="D40" s="66"/>
      <c r="E40" s="66" t="s">
        <v>145</v>
      </c>
      <c r="F40" s="66"/>
      <c r="G40" s="66" t="s">
        <v>1</v>
      </c>
      <c r="H40" s="66"/>
      <c r="I40" s="159"/>
    </row>
    <row r="41" spans="2:9" x14ac:dyDescent="0.35">
      <c r="B41" s="211"/>
      <c r="C41" s="158" t="s">
        <v>158</v>
      </c>
      <c r="D41" s="66"/>
      <c r="E41" s="66" t="s">
        <v>145</v>
      </c>
      <c r="F41" s="66"/>
      <c r="G41" s="66" t="s">
        <v>1</v>
      </c>
      <c r="H41" s="66"/>
      <c r="I41" s="158"/>
    </row>
    <row r="42" spans="2:9" ht="39.4" x14ac:dyDescent="0.35">
      <c r="B42" s="211"/>
      <c r="C42" s="158" t="s">
        <v>281</v>
      </c>
      <c r="D42" s="66"/>
      <c r="E42" s="66" t="s">
        <v>145</v>
      </c>
      <c r="F42" s="66"/>
      <c r="G42" s="66" t="s">
        <v>1</v>
      </c>
      <c r="H42" s="66"/>
      <c r="I42" s="158"/>
    </row>
    <row r="43" spans="2:9" ht="26.25" x14ac:dyDescent="0.35">
      <c r="B43" s="211"/>
      <c r="C43" s="158" t="s">
        <v>282</v>
      </c>
      <c r="D43" s="105"/>
      <c r="E43" s="66" t="s">
        <v>145</v>
      </c>
      <c r="F43" s="66"/>
      <c r="G43" s="66" t="s">
        <v>1</v>
      </c>
      <c r="H43" s="66" t="s">
        <v>1</v>
      </c>
      <c r="I43" s="158"/>
    </row>
    <row r="44" spans="2:9" ht="39.4" x14ac:dyDescent="0.35">
      <c r="B44" s="212"/>
      <c r="C44" s="158" t="s">
        <v>285</v>
      </c>
      <c r="D44" s="105"/>
      <c r="E44" s="105" t="s">
        <v>286</v>
      </c>
      <c r="F44" s="66"/>
      <c r="G44" s="66" t="s">
        <v>1</v>
      </c>
      <c r="H44" s="66" t="s">
        <v>1</v>
      </c>
      <c r="I44" s="158"/>
    </row>
    <row r="45" spans="2:9" x14ac:dyDescent="0.35">
      <c r="B45" s="207" t="s">
        <v>137</v>
      </c>
      <c r="C45" s="159" t="s">
        <v>159</v>
      </c>
      <c r="D45" s="66"/>
      <c r="E45" s="66" t="s">
        <v>145</v>
      </c>
      <c r="F45" s="66"/>
      <c r="G45" s="66"/>
      <c r="H45" s="66" t="s">
        <v>1</v>
      </c>
      <c r="I45" s="159"/>
    </row>
    <row r="46" spans="2:9" ht="52.5" x14ac:dyDescent="0.35">
      <c r="B46" s="208"/>
      <c r="C46" s="158" t="s">
        <v>284</v>
      </c>
      <c r="D46" s="66"/>
      <c r="E46" s="66" t="s">
        <v>145</v>
      </c>
      <c r="F46" s="66"/>
      <c r="G46" s="66" t="s">
        <v>1</v>
      </c>
      <c r="H46" s="66" t="s">
        <v>1</v>
      </c>
      <c r="I46" s="158"/>
    </row>
    <row r="47" spans="2:9" ht="26.25" x14ac:dyDescent="0.35">
      <c r="B47" s="208"/>
      <c r="C47" s="158" t="s">
        <v>160</v>
      </c>
      <c r="D47" s="66"/>
      <c r="E47" s="66" t="s">
        <v>139</v>
      </c>
      <c r="F47" s="66" t="s">
        <v>1</v>
      </c>
      <c r="G47" s="66"/>
      <c r="H47" s="66"/>
      <c r="I47" s="158"/>
    </row>
    <row r="48" spans="2:9" ht="26.25" x14ac:dyDescent="0.35">
      <c r="B48" s="208"/>
      <c r="C48" s="158" t="s">
        <v>283</v>
      </c>
      <c r="D48" s="66"/>
      <c r="E48" s="66" t="s">
        <v>145</v>
      </c>
      <c r="F48" s="66"/>
      <c r="G48" s="66" t="s">
        <v>1</v>
      </c>
      <c r="H48" s="66" t="s">
        <v>1</v>
      </c>
      <c r="I48" s="158"/>
    </row>
    <row r="49" spans="2:9" x14ac:dyDescent="0.35">
      <c r="B49" s="208"/>
      <c r="C49" s="158" t="s">
        <v>246</v>
      </c>
      <c r="D49" s="66"/>
      <c r="E49" s="66" t="s">
        <v>145</v>
      </c>
      <c r="F49" s="66"/>
      <c r="G49" s="66" t="s">
        <v>1</v>
      </c>
      <c r="H49" s="66"/>
      <c r="I49" s="158"/>
    </row>
  </sheetData>
  <mergeCells count="8">
    <mergeCell ref="B7:B11"/>
    <mergeCell ref="F5:H5"/>
    <mergeCell ref="B45:B49"/>
    <mergeCell ref="B12:B14"/>
    <mergeCell ref="B24:B31"/>
    <mergeCell ref="B32:B37"/>
    <mergeCell ref="B15:B22"/>
    <mergeCell ref="B38:B44"/>
  </mergeCells>
  <phoneticPr fontId="0" type="noConversion"/>
  <dataValidations count="1">
    <dataValidation type="list" showInputMessage="1" showErrorMessage="1" sqref="D7:D49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fitToHeight="0" orientation="landscape" r:id="rId1"/>
  <headerFooter alignWithMargins="0">
    <oddHeader>&amp;L&amp;F&amp;RThreat identification and evaluation</oddHeader>
    <oddFooter>&amp;LInternal use. Only for Top management, management review participants, ISMS consultants and auditors.&amp;RPage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/>
  </sheetViews>
  <sheetFormatPr defaultColWidth="9.1328125" defaultRowHeight="12.75" x14ac:dyDescent="0.35"/>
  <cols>
    <col min="1" max="1" width="2.59765625" style="12" customWidth="1"/>
    <col min="2" max="2" width="14.265625" style="13" customWidth="1"/>
    <col min="3" max="3" width="80" style="12" customWidth="1"/>
    <col min="4" max="16384" width="9.1328125" style="12"/>
  </cols>
  <sheetData>
    <row r="1" spans="2:4" s="65" customFormat="1" ht="23.25" x14ac:dyDescent="0.35">
      <c r="B1" s="65" t="s">
        <v>161</v>
      </c>
    </row>
    <row r="2" spans="2:4" ht="13.15" thickBot="1" x14ac:dyDescent="0.4"/>
    <row r="3" spans="2:4" ht="13.15" x14ac:dyDescent="0.35">
      <c r="B3" s="24" t="s">
        <v>197</v>
      </c>
      <c r="C3" s="25" t="s">
        <v>198</v>
      </c>
      <c r="D3" s="149"/>
    </row>
    <row r="4" spans="2:4" ht="111.6" customHeight="1" x14ac:dyDescent="0.35">
      <c r="B4" s="58" t="s">
        <v>175</v>
      </c>
      <c r="C4" s="21" t="s">
        <v>199</v>
      </c>
      <c r="D4" s="150"/>
    </row>
    <row r="5" spans="2:4" ht="147.6" customHeight="1" x14ac:dyDescent="0.35">
      <c r="B5" s="58" t="s">
        <v>176</v>
      </c>
      <c r="C5" s="21" t="s">
        <v>247</v>
      </c>
      <c r="D5" s="150"/>
    </row>
    <row r="6" spans="2:4" ht="132.6" customHeight="1" thickBot="1" x14ac:dyDescent="0.4">
      <c r="B6" s="60" t="s">
        <v>177</v>
      </c>
      <c r="C6" s="22" t="s">
        <v>200</v>
      </c>
      <c r="D6" s="1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
&amp;RThreat likelihood criteria</oddHeader>
    <oddFooter>&amp;LInternal use. Only for Top management, management review participants, ISMS consultants and auditors.&amp;RPage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9"/>
  <sheetViews>
    <sheetView workbookViewId="0"/>
  </sheetViews>
  <sheetFormatPr defaultColWidth="8.86328125" defaultRowHeight="13.15" x14ac:dyDescent="0.4"/>
  <cols>
    <col min="1" max="1" width="4.1328125" style="16" customWidth="1"/>
    <col min="2" max="2" width="23.265625" style="16" customWidth="1"/>
    <col min="3" max="3" width="11.1328125" style="16" customWidth="1"/>
    <col min="4" max="4" width="49.73046875" style="16" customWidth="1"/>
    <col min="5" max="16384" width="8.86328125" style="16"/>
  </cols>
  <sheetData>
    <row r="2" spans="2:4" ht="18" x14ac:dyDescent="0.55000000000000004">
      <c r="B2" s="120" t="s">
        <v>329</v>
      </c>
      <c r="C2" s="70"/>
      <c r="D2" s="71"/>
    </row>
    <row r="3" spans="2:4" s="19" customFormat="1" x14ac:dyDescent="0.35">
      <c r="B3" s="19" t="s">
        <v>232</v>
      </c>
      <c r="C3" s="14"/>
      <c r="D3" s="14"/>
    </row>
    <row r="4" spans="2:4" s="19" customFormat="1" x14ac:dyDescent="0.35">
      <c r="C4" s="14"/>
      <c r="D4" s="14"/>
    </row>
    <row r="5" spans="2:4" ht="13.5" thickBot="1" x14ac:dyDescent="0.45"/>
    <row r="6" spans="2:4" ht="14.65" thickBot="1" x14ac:dyDescent="0.45">
      <c r="B6" s="28" t="s">
        <v>7</v>
      </c>
      <c r="C6" s="29" t="s">
        <v>8</v>
      </c>
      <c r="D6" s="30" t="s">
        <v>9</v>
      </c>
    </row>
    <row r="7" spans="2:4" ht="23.25" x14ac:dyDescent="0.4">
      <c r="B7" s="103" t="s">
        <v>10</v>
      </c>
      <c r="C7" s="88"/>
      <c r="D7" s="121"/>
    </row>
    <row r="8" spans="2:4" ht="23.25" x14ac:dyDescent="0.4">
      <c r="B8" s="36" t="s">
        <v>11</v>
      </c>
      <c r="C8" s="89"/>
      <c r="D8" s="87"/>
    </row>
    <row r="9" spans="2:4" ht="23.25" x14ac:dyDescent="0.4">
      <c r="B9" s="36" t="s">
        <v>12</v>
      </c>
      <c r="C9" s="89"/>
      <c r="D9" s="87"/>
    </row>
    <row r="10" spans="2:4" x14ac:dyDescent="0.4">
      <c r="B10" s="36" t="s">
        <v>13</v>
      </c>
      <c r="C10" s="89"/>
      <c r="D10" s="87"/>
    </row>
    <row r="11" spans="2:4" ht="23.25" x14ac:dyDescent="0.4">
      <c r="B11" s="36" t="s">
        <v>14</v>
      </c>
      <c r="C11" s="89"/>
      <c r="D11" s="87"/>
    </row>
    <row r="12" spans="2:4" ht="23.25" x14ac:dyDescent="0.4">
      <c r="B12" s="36" t="s">
        <v>15</v>
      </c>
      <c r="C12" s="89"/>
      <c r="D12" s="87"/>
    </row>
    <row r="13" spans="2:4" ht="23.25" x14ac:dyDescent="0.4">
      <c r="B13" s="36" t="s">
        <v>16</v>
      </c>
      <c r="C13" s="89"/>
      <c r="D13" s="87"/>
    </row>
    <row r="14" spans="2:4" x14ac:dyDescent="0.4">
      <c r="B14" s="36" t="s">
        <v>17</v>
      </c>
      <c r="C14" s="89"/>
      <c r="D14" s="87"/>
    </row>
    <row r="15" spans="2:4" x14ac:dyDescent="0.4">
      <c r="B15" s="36" t="s">
        <v>18</v>
      </c>
      <c r="C15" s="89"/>
      <c r="D15" s="87"/>
    </row>
    <row r="16" spans="2:4" x14ac:dyDescent="0.4">
      <c r="B16" s="36" t="s">
        <v>5</v>
      </c>
      <c r="C16" s="89"/>
      <c r="D16" s="87"/>
    </row>
    <row r="17" spans="2:4" ht="23.25" x14ac:dyDescent="0.4">
      <c r="B17" s="36" t="s">
        <v>19</v>
      </c>
      <c r="C17" s="89"/>
      <c r="D17" s="87"/>
    </row>
    <row r="18" spans="2:4" ht="23.25" x14ac:dyDescent="0.4">
      <c r="B18" s="36" t="s">
        <v>20</v>
      </c>
      <c r="C18" s="89"/>
      <c r="D18" s="87"/>
    </row>
    <row r="19" spans="2:4" ht="34.9" x14ac:dyDescent="0.4">
      <c r="B19" s="36" t="s">
        <v>21</v>
      </c>
      <c r="C19" s="89"/>
      <c r="D19" s="87"/>
    </row>
    <row r="20" spans="2:4" x14ac:dyDescent="0.4">
      <c r="B20" s="36" t="s">
        <v>22</v>
      </c>
      <c r="C20" s="89"/>
      <c r="D20" s="87"/>
    </row>
    <row r="21" spans="2:4" ht="23.25" x14ac:dyDescent="0.4">
      <c r="B21" s="36" t="s">
        <v>23</v>
      </c>
      <c r="C21" s="89"/>
      <c r="D21" s="87"/>
    </row>
    <row r="22" spans="2:4" x14ac:dyDescent="0.4">
      <c r="B22" s="36" t="s">
        <v>24</v>
      </c>
      <c r="C22" s="89"/>
      <c r="D22" s="87"/>
    </row>
    <row r="23" spans="2:4" x14ac:dyDescent="0.4">
      <c r="B23" s="36" t="s">
        <v>25</v>
      </c>
      <c r="C23" s="89"/>
      <c r="D23" s="87"/>
    </row>
    <row r="24" spans="2:4" ht="23.25" x14ac:dyDescent="0.4">
      <c r="B24" s="36" t="s">
        <v>26</v>
      </c>
      <c r="C24" s="89"/>
      <c r="D24" s="87"/>
    </row>
    <row r="25" spans="2:4" x14ac:dyDescent="0.4">
      <c r="B25" s="36" t="s">
        <v>27</v>
      </c>
      <c r="C25" s="89"/>
      <c r="D25" s="87"/>
    </row>
    <row r="26" spans="2:4" ht="23.25" x14ac:dyDescent="0.4">
      <c r="B26" s="36" t="s">
        <v>28</v>
      </c>
      <c r="C26" s="89"/>
      <c r="D26" s="87"/>
    </row>
    <row r="27" spans="2:4" ht="23.25" x14ac:dyDescent="0.4">
      <c r="B27" s="36" t="s">
        <v>29</v>
      </c>
      <c r="C27" s="89"/>
      <c r="D27" s="87"/>
    </row>
    <row r="28" spans="2:4" x14ac:dyDescent="0.4">
      <c r="B28" s="36" t="s">
        <v>30</v>
      </c>
      <c r="C28" s="89"/>
      <c r="D28" s="87"/>
    </row>
    <row r="29" spans="2:4" ht="23.25" x14ac:dyDescent="0.4">
      <c r="B29" s="36" t="s">
        <v>31</v>
      </c>
      <c r="C29" s="89"/>
      <c r="D29" s="87"/>
    </row>
    <row r="30" spans="2:4" x14ac:dyDescent="0.4">
      <c r="B30" s="36" t="s">
        <v>32</v>
      </c>
      <c r="C30" s="89"/>
      <c r="D30" s="87"/>
    </row>
    <row r="31" spans="2:4" x14ac:dyDescent="0.4">
      <c r="B31" s="36" t="s">
        <v>33</v>
      </c>
      <c r="C31" s="89"/>
      <c r="D31" s="87"/>
    </row>
    <row r="32" spans="2:4" x14ac:dyDescent="0.4">
      <c r="B32" s="36" t="s">
        <v>34</v>
      </c>
      <c r="C32" s="89"/>
      <c r="D32" s="87"/>
    </row>
    <row r="33" spans="2:4" ht="23.25" x14ac:dyDescent="0.4">
      <c r="B33" s="36" t="s">
        <v>35</v>
      </c>
      <c r="C33" s="89"/>
      <c r="D33" s="87"/>
    </row>
    <row r="34" spans="2:4" ht="23.25" x14ac:dyDescent="0.4">
      <c r="B34" s="36" t="s">
        <v>36</v>
      </c>
      <c r="C34" s="89"/>
      <c r="D34" s="87"/>
    </row>
    <row r="35" spans="2:4" ht="23.25" x14ac:dyDescent="0.4">
      <c r="B35" s="36" t="s">
        <v>37</v>
      </c>
      <c r="C35" s="89"/>
      <c r="D35" s="87"/>
    </row>
    <row r="36" spans="2:4" ht="23.25" x14ac:dyDescent="0.4">
      <c r="B36" s="36" t="s">
        <v>38</v>
      </c>
      <c r="C36" s="89"/>
      <c r="D36" s="87"/>
    </row>
    <row r="37" spans="2:4" ht="34.9" x14ac:dyDescent="0.4">
      <c r="B37" s="36" t="s">
        <v>39</v>
      </c>
      <c r="C37" s="89"/>
      <c r="D37" s="87"/>
    </row>
    <row r="38" spans="2:4" ht="23.25" x14ac:dyDescent="0.4">
      <c r="B38" s="36" t="s">
        <v>40</v>
      </c>
      <c r="C38" s="89"/>
      <c r="D38" s="87"/>
    </row>
    <row r="39" spans="2:4" ht="23.25" x14ac:dyDescent="0.4">
      <c r="B39" s="36" t="s">
        <v>41</v>
      </c>
      <c r="C39" s="89"/>
      <c r="D39" s="87"/>
    </row>
    <row r="40" spans="2:4" ht="23.25" x14ac:dyDescent="0.4">
      <c r="B40" s="36" t="s">
        <v>42</v>
      </c>
      <c r="C40" s="89"/>
      <c r="D40" s="87"/>
    </row>
    <row r="41" spans="2:4" ht="23.25" x14ac:dyDescent="0.4">
      <c r="B41" s="36" t="s">
        <v>43</v>
      </c>
      <c r="C41" s="89"/>
      <c r="D41" s="87"/>
    </row>
    <row r="42" spans="2:4" ht="23.25" x14ac:dyDescent="0.4">
      <c r="B42" s="36" t="s">
        <v>44</v>
      </c>
      <c r="C42" s="89"/>
      <c r="D42" s="87"/>
    </row>
    <row r="43" spans="2:4" ht="23.25" x14ac:dyDescent="0.4">
      <c r="B43" s="36" t="s">
        <v>45</v>
      </c>
      <c r="C43" s="89"/>
      <c r="D43" s="87"/>
    </row>
    <row r="44" spans="2:4" ht="23.25" x14ac:dyDescent="0.4">
      <c r="B44" s="36" t="s">
        <v>46</v>
      </c>
      <c r="C44" s="89"/>
      <c r="D44" s="87"/>
    </row>
    <row r="45" spans="2:4" ht="23.25" x14ac:dyDescent="0.4">
      <c r="B45" s="36" t="s">
        <v>47</v>
      </c>
      <c r="C45" s="89"/>
      <c r="D45" s="87"/>
    </row>
    <row r="46" spans="2:4" ht="23.25" x14ac:dyDescent="0.4">
      <c r="B46" s="36" t="s">
        <v>48</v>
      </c>
      <c r="C46" s="89"/>
      <c r="D46" s="87"/>
    </row>
    <row r="47" spans="2:4" x14ac:dyDescent="0.4">
      <c r="B47" s="36" t="s">
        <v>49</v>
      </c>
      <c r="C47" s="89"/>
      <c r="D47" s="87"/>
    </row>
    <row r="48" spans="2:4" ht="23.25" x14ac:dyDescent="0.4">
      <c r="B48" s="36" t="s">
        <v>50</v>
      </c>
      <c r="C48" s="89"/>
      <c r="D48" s="87"/>
    </row>
    <row r="49" spans="2:4" x14ac:dyDescent="0.4">
      <c r="B49" s="36" t="s">
        <v>51</v>
      </c>
      <c r="C49" s="89"/>
      <c r="D49" s="87"/>
    </row>
    <row r="50" spans="2:4" ht="23.25" x14ac:dyDescent="0.4">
      <c r="B50" s="36" t="s">
        <v>52</v>
      </c>
      <c r="C50" s="89"/>
      <c r="D50" s="87"/>
    </row>
    <row r="51" spans="2:4" ht="34.9" x14ac:dyDescent="0.4">
      <c r="B51" s="36" t="s">
        <v>53</v>
      </c>
      <c r="C51" s="89"/>
      <c r="D51" s="87"/>
    </row>
    <row r="52" spans="2:4" ht="23.25" x14ac:dyDescent="0.4">
      <c r="B52" s="36" t="s">
        <v>54</v>
      </c>
      <c r="C52" s="89"/>
      <c r="D52" s="87"/>
    </row>
    <row r="53" spans="2:4" ht="23.25" x14ac:dyDescent="0.4">
      <c r="B53" s="36" t="s">
        <v>55</v>
      </c>
      <c r="C53" s="89"/>
      <c r="D53" s="87"/>
    </row>
    <row r="54" spans="2:4" ht="23.25" x14ac:dyDescent="0.4">
      <c r="B54" s="36" t="s">
        <v>56</v>
      </c>
      <c r="C54" s="89"/>
      <c r="D54" s="87"/>
    </row>
    <row r="55" spans="2:4" x14ac:dyDescent="0.4">
      <c r="B55" s="36" t="s">
        <v>57</v>
      </c>
      <c r="C55" s="89"/>
      <c r="D55" s="87"/>
    </row>
    <row r="56" spans="2:4" x14ac:dyDescent="0.4">
      <c r="B56" s="36" t="s">
        <v>58</v>
      </c>
      <c r="C56" s="89"/>
      <c r="D56" s="87"/>
    </row>
    <row r="57" spans="2:4" ht="23.25" x14ac:dyDescent="0.4">
      <c r="B57" s="36" t="s">
        <v>59</v>
      </c>
      <c r="C57" s="89"/>
      <c r="D57" s="87"/>
    </row>
    <row r="58" spans="2:4" x14ac:dyDescent="0.4">
      <c r="B58" s="36" t="s">
        <v>60</v>
      </c>
      <c r="C58" s="89"/>
      <c r="D58" s="87"/>
    </row>
    <row r="59" spans="2:4" ht="23.25" x14ac:dyDescent="0.4">
      <c r="B59" s="36" t="s">
        <v>61</v>
      </c>
      <c r="C59" s="89"/>
      <c r="D59" s="87"/>
    </row>
    <row r="60" spans="2:4" ht="23.25" x14ac:dyDescent="0.4">
      <c r="B60" s="36" t="s">
        <v>62</v>
      </c>
      <c r="C60" s="89"/>
      <c r="D60" s="123"/>
    </row>
    <row r="61" spans="2:4" ht="23.25" x14ac:dyDescent="0.4">
      <c r="B61" s="36" t="s">
        <v>63</v>
      </c>
      <c r="C61" s="89"/>
      <c r="D61" s="87"/>
    </row>
    <row r="62" spans="2:4" ht="23.25" x14ac:dyDescent="0.4">
      <c r="B62" s="36" t="s">
        <v>64</v>
      </c>
      <c r="C62" s="89"/>
      <c r="D62" s="87"/>
    </row>
    <row r="63" spans="2:4" ht="23.25" x14ac:dyDescent="0.4">
      <c r="B63" s="36" t="s">
        <v>65</v>
      </c>
      <c r="C63" s="89"/>
      <c r="D63" s="87"/>
    </row>
    <row r="64" spans="2:4" x14ac:dyDescent="0.4">
      <c r="B64" s="36" t="s">
        <v>66</v>
      </c>
      <c r="C64" s="89"/>
      <c r="D64" s="87"/>
    </row>
    <row r="65" spans="2:4" x14ac:dyDescent="0.4">
      <c r="B65" s="36" t="s">
        <v>67</v>
      </c>
      <c r="C65" s="89"/>
      <c r="D65" s="87"/>
    </row>
    <row r="66" spans="2:4" ht="34.9" x14ac:dyDescent="0.4">
      <c r="B66" s="36" t="s">
        <v>68</v>
      </c>
      <c r="C66" s="89"/>
      <c r="D66" s="87"/>
    </row>
    <row r="67" spans="2:4" ht="23.25" x14ac:dyDescent="0.4">
      <c r="B67" s="36" t="s">
        <v>69</v>
      </c>
      <c r="C67" s="89"/>
      <c r="D67" s="87"/>
    </row>
    <row r="68" spans="2:4" x14ac:dyDescent="0.4">
      <c r="B68" s="36" t="s">
        <v>70</v>
      </c>
      <c r="C68" s="89"/>
      <c r="D68" s="87"/>
    </row>
    <row r="69" spans="2:4" x14ac:dyDescent="0.4">
      <c r="B69" s="36" t="s">
        <v>71</v>
      </c>
      <c r="C69" s="89"/>
      <c r="D69" s="87"/>
    </row>
    <row r="70" spans="2:4" ht="23.25" x14ac:dyDescent="0.4">
      <c r="B70" s="36" t="s">
        <v>72</v>
      </c>
      <c r="C70" s="89"/>
      <c r="D70" s="87"/>
    </row>
    <row r="71" spans="2:4" ht="23.25" x14ac:dyDescent="0.4">
      <c r="B71" s="36" t="s">
        <v>73</v>
      </c>
      <c r="C71" s="89"/>
      <c r="D71" s="87"/>
    </row>
    <row r="72" spans="2:4" x14ac:dyDescent="0.4">
      <c r="B72" s="36" t="s">
        <v>74</v>
      </c>
      <c r="C72" s="89"/>
      <c r="D72" s="87"/>
    </row>
    <row r="73" spans="2:4" ht="23.25" x14ac:dyDescent="0.4">
      <c r="B73" s="36" t="s">
        <v>75</v>
      </c>
      <c r="C73" s="89"/>
      <c r="D73" s="87"/>
    </row>
    <row r="74" spans="2:4" ht="23.25" x14ac:dyDescent="0.4">
      <c r="B74" s="36" t="s">
        <v>76</v>
      </c>
      <c r="C74" s="89"/>
      <c r="D74" s="122"/>
    </row>
    <row r="75" spans="2:4" ht="23.25" x14ac:dyDescent="0.4">
      <c r="B75" s="36" t="s">
        <v>77</v>
      </c>
      <c r="C75" s="89"/>
      <c r="D75" s="87"/>
    </row>
    <row r="76" spans="2:4" ht="23.25" x14ac:dyDescent="0.4">
      <c r="B76" s="36" t="s">
        <v>78</v>
      </c>
      <c r="C76" s="89"/>
      <c r="D76" s="87"/>
    </row>
    <row r="77" spans="2:4" x14ac:dyDescent="0.4">
      <c r="B77" s="36" t="s">
        <v>79</v>
      </c>
      <c r="C77" s="89"/>
      <c r="D77" s="87"/>
    </row>
    <row r="78" spans="2:4" ht="23.25" x14ac:dyDescent="0.4">
      <c r="B78" s="36" t="s">
        <v>80</v>
      </c>
      <c r="C78" s="89"/>
      <c r="D78" s="87"/>
    </row>
    <row r="79" spans="2:4" ht="23.25" x14ac:dyDescent="0.4">
      <c r="B79" s="36" t="s">
        <v>81</v>
      </c>
      <c r="C79" s="89"/>
      <c r="D79" s="87"/>
    </row>
    <row r="80" spans="2:4" ht="23.25" x14ac:dyDescent="0.4">
      <c r="B80" s="36" t="s">
        <v>82</v>
      </c>
      <c r="C80" s="89"/>
      <c r="D80" s="87"/>
    </row>
    <row r="81" spans="2:4" ht="23.25" x14ac:dyDescent="0.4">
      <c r="B81" s="36" t="s">
        <v>83</v>
      </c>
      <c r="C81" s="89"/>
      <c r="D81" s="87"/>
    </row>
    <row r="82" spans="2:4" x14ac:dyDescent="0.4">
      <c r="B82" s="36" t="s">
        <v>84</v>
      </c>
      <c r="C82" s="104"/>
      <c r="D82" s="124"/>
    </row>
    <row r="83" spans="2:4" ht="23.25" x14ac:dyDescent="0.4">
      <c r="B83" s="36" t="s">
        <v>85</v>
      </c>
      <c r="C83" s="104"/>
      <c r="D83" s="125"/>
    </row>
    <row r="84" spans="2:4" ht="34.9" x14ac:dyDescent="0.4">
      <c r="B84" s="36" t="s">
        <v>86</v>
      </c>
      <c r="C84" s="104"/>
      <c r="D84" s="125"/>
    </row>
    <row r="85" spans="2:4" ht="23.25" x14ac:dyDescent="0.4">
      <c r="B85" s="36" t="s">
        <v>87</v>
      </c>
      <c r="C85" s="104"/>
      <c r="D85" s="125"/>
    </row>
    <row r="86" spans="2:4" ht="23.25" x14ac:dyDescent="0.4">
      <c r="B86" s="36" t="s">
        <v>88</v>
      </c>
      <c r="C86" s="104"/>
      <c r="D86" s="125"/>
    </row>
    <row r="87" spans="2:4" ht="23.25" x14ac:dyDescent="0.4">
      <c r="B87" s="36" t="s">
        <v>89</v>
      </c>
      <c r="C87" s="104"/>
      <c r="D87" s="125"/>
    </row>
    <row r="88" spans="2:4" ht="23.25" x14ac:dyDescent="0.4">
      <c r="B88" s="36" t="s">
        <v>90</v>
      </c>
      <c r="C88" s="104"/>
      <c r="D88" s="125"/>
    </row>
    <row r="89" spans="2:4" ht="34.9" x14ac:dyDescent="0.4">
      <c r="B89" s="36" t="s">
        <v>91</v>
      </c>
      <c r="C89" s="104"/>
      <c r="D89" s="125"/>
    </row>
    <row r="90" spans="2:4" ht="23.25" x14ac:dyDescent="0.4">
      <c r="B90" s="36" t="s">
        <v>92</v>
      </c>
      <c r="C90" s="104"/>
      <c r="D90" s="125"/>
    </row>
    <row r="91" spans="2:4" ht="23.25" x14ac:dyDescent="0.4">
      <c r="B91" s="36" t="s">
        <v>93</v>
      </c>
      <c r="C91" s="104"/>
      <c r="D91" s="125"/>
    </row>
    <row r="92" spans="2:4" ht="23.25" x14ac:dyDescent="0.4">
      <c r="B92" s="36" t="s">
        <v>94</v>
      </c>
      <c r="C92" s="104"/>
      <c r="D92" s="125"/>
    </row>
    <row r="93" spans="2:4" ht="23.25" x14ac:dyDescent="0.4">
      <c r="B93" s="36" t="s">
        <v>95</v>
      </c>
      <c r="C93" s="104"/>
      <c r="D93" s="125"/>
    </row>
    <row r="94" spans="2:4" x14ac:dyDescent="0.4">
      <c r="B94" s="36" t="s">
        <v>96</v>
      </c>
      <c r="C94" s="104"/>
      <c r="D94" s="125"/>
    </row>
    <row r="95" spans="2:4" ht="23.25" x14ac:dyDescent="0.4">
      <c r="B95" s="36" t="s">
        <v>97</v>
      </c>
      <c r="C95" s="104"/>
      <c r="D95" s="125"/>
    </row>
    <row r="96" spans="2:4" x14ac:dyDescent="0.4">
      <c r="B96" s="36" t="s">
        <v>98</v>
      </c>
      <c r="C96" s="89"/>
      <c r="D96" s="125"/>
    </row>
    <row r="97" spans="2:4" ht="23.25" x14ac:dyDescent="0.4">
      <c r="B97" s="36" t="s">
        <v>99</v>
      </c>
      <c r="C97" s="89"/>
      <c r="D97" s="87"/>
    </row>
    <row r="98" spans="2:4" ht="23.25" x14ac:dyDescent="0.4">
      <c r="B98" s="36" t="s">
        <v>100</v>
      </c>
      <c r="C98" s="89"/>
      <c r="D98" s="87"/>
    </row>
    <row r="99" spans="2:4" ht="34.9" x14ac:dyDescent="0.4">
      <c r="B99" s="36" t="s">
        <v>101</v>
      </c>
      <c r="C99" s="89"/>
      <c r="D99" s="87"/>
    </row>
    <row r="100" spans="2:4" ht="23.25" x14ac:dyDescent="0.4">
      <c r="B100" s="36" t="s">
        <v>102</v>
      </c>
      <c r="C100" s="89"/>
      <c r="D100" s="87"/>
    </row>
    <row r="101" spans="2:4" ht="23.25" x14ac:dyDescent="0.4">
      <c r="B101" s="36" t="s">
        <v>103</v>
      </c>
      <c r="C101" s="89"/>
      <c r="D101" s="87"/>
    </row>
    <row r="102" spans="2:4" ht="23.25" x14ac:dyDescent="0.4">
      <c r="B102" s="36" t="s">
        <v>104</v>
      </c>
      <c r="C102" s="89"/>
      <c r="D102" s="87"/>
    </row>
    <row r="103" spans="2:4" ht="23.25" x14ac:dyDescent="0.4">
      <c r="B103" s="36" t="s">
        <v>105</v>
      </c>
      <c r="C103" s="89"/>
      <c r="D103" s="87"/>
    </row>
    <row r="104" spans="2:4" ht="23.25" x14ac:dyDescent="0.4">
      <c r="B104" s="36" t="s">
        <v>106</v>
      </c>
      <c r="C104" s="89"/>
      <c r="D104" s="87"/>
    </row>
    <row r="105" spans="2:4" ht="34.9" x14ac:dyDescent="0.4">
      <c r="B105" s="36" t="s">
        <v>107</v>
      </c>
      <c r="C105" s="89"/>
      <c r="D105" s="87"/>
    </row>
    <row r="106" spans="2:4" ht="23.25" x14ac:dyDescent="0.4">
      <c r="B106" s="36" t="s">
        <v>108</v>
      </c>
      <c r="C106" s="89"/>
      <c r="D106" s="87"/>
    </row>
    <row r="107" spans="2:4" ht="23.25" x14ac:dyDescent="0.4">
      <c r="B107" s="36" t="s">
        <v>109</v>
      </c>
      <c r="C107" s="89"/>
      <c r="D107" s="87"/>
    </row>
    <row r="108" spans="2:4" x14ac:dyDescent="0.4">
      <c r="B108" s="36" t="s">
        <v>110</v>
      </c>
      <c r="C108" s="89"/>
      <c r="D108" s="87"/>
    </row>
    <row r="109" spans="2:4" ht="23.25" x14ac:dyDescent="0.4">
      <c r="B109" s="36" t="s">
        <v>111</v>
      </c>
      <c r="C109" s="89"/>
      <c r="D109" s="87"/>
    </row>
    <row r="110" spans="2:4" ht="23.25" x14ac:dyDescent="0.4">
      <c r="B110" s="36" t="s">
        <v>112</v>
      </c>
      <c r="C110" s="89"/>
      <c r="D110" s="87"/>
    </row>
    <row r="111" spans="2:4" ht="34.9" x14ac:dyDescent="0.4">
      <c r="B111" s="36" t="s">
        <v>113</v>
      </c>
      <c r="C111" s="89"/>
      <c r="D111" s="87"/>
    </row>
    <row r="112" spans="2:4" ht="23.25" x14ac:dyDescent="0.4">
      <c r="B112" s="36" t="s">
        <v>114</v>
      </c>
      <c r="C112" s="89"/>
      <c r="D112" s="87"/>
    </row>
    <row r="113" spans="2:4" ht="34.9" x14ac:dyDescent="0.4">
      <c r="B113" s="36" t="s">
        <v>115</v>
      </c>
      <c r="C113" s="89"/>
      <c r="D113" s="87"/>
    </row>
    <row r="114" spans="2:4" ht="23.25" x14ac:dyDescent="0.4">
      <c r="B114" s="36" t="s">
        <v>116</v>
      </c>
      <c r="C114" s="89"/>
      <c r="D114" s="87"/>
    </row>
    <row r="115" spans="2:4" x14ac:dyDescent="0.4">
      <c r="B115" s="36" t="s">
        <v>117</v>
      </c>
      <c r="C115" s="89"/>
      <c r="D115" s="87"/>
    </row>
    <row r="116" spans="2:4" ht="34.9" x14ac:dyDescent="0.4">
      <c r="B116" s="36" t="s">
        <v>118</v>
      </c>
      <c r="C116" s="89"/>
      <c r="D116" s="87"/>
    </row>
    <row r="117" spans="2:4" ht="23.25" x14ac:dyDescent="0.4">
      <c r="B117" s="36" t="s">
        <v>119</v>
      </c>
      <c r="C117" s="89"/>
      <c r="D117" s="87"/>
    </row>
    <row r="118" spans="2:4" ht="23.25" x14ac:dyDescent="0.4">
      <c r="B118" s="36" t="s">
        <v>120</v>
      </c>
      <c r="C118" s="89"/>
      <c r="D118" s="87"/>
    </row>
    <row r="119" spans="2:4" ht="23.25" x14ac:dyDescent="0.4">
      <c r="B119" s="36" t="s">
        <v>121</v>
      </c>
      <c r="C119" s="89"/>
      <c r="D119" s="87"/>
    </row>
    <row r="120" spans="2:4" ht="23.65" thickBot="1" x14ac:dyDescent="0.45">
      <c r="B120" s="37" t="s">
        <v>122</v>
      </c>
      <c r="C120" s="90"/>
      <c r="D120" s="87"/>
    </row>
    <row r="121" spans="2:4" ht="23.25" x14ac:dyDescent="0.4">
      <c r="B121" s="172" t="s">
        <v>289</v>
      </c>
      <c r="C121" s="173"/>
      <c r="D121" s="174"/>
    </row>
    <row r="122" spans="2:4" x14ac:dyDescent="0.4">
      <c r="B122" s="36" t="s">
        <v>290</v>
      </c>
      <c r="C122" s="175"/>
      <c r="D122" s="176"/>
    </row>
    <row r="123" spans="2:4" ht="23.25" x14ac:dyDescent="0.4">
      <c r="B123" s="36" t="s">
        <v>291</v>
      </c>
      <c r="C123" s="175"/>
      <c r="D123" s="176"/>
    </row>
    <row r="124" spans="2:4" ht="23.25" x14ac:dyDescent="0.4">
      <c r="B124" s="36" t="s">
        <v>292</v>
      </c>
      <c r="C124" s="175"/>
      <c r="D124" s="176"/>
    </row>
    <row r="125" spans="2:4" x14ac:dyDescent="0.4">
      <c r="B125" s="36" t="s">
        <v>293</v>
      </c>
      <c r="C125" s="175"/>
      <c r="D125" s="176" t="s">
        <v>294</v>
      </c>
    </row>
    <row r="126" spans="2:4" x14ac:dyDescent="0.4">
      <c r="B126" s="36" t="s">
        <v>295</v>
      </c>
      <c r="C126" s="175"/>
      <c r="D126" s="176" t="s">
        <v>296</v>
      </c>
    </row>
    <row r="127" spans="2:4" x14ac:dyDescent="0.4">
      <c r="B127" s="36" t="s">
        <v>297</v>
      </c>
      <c r="C127" s="175"/>
      <c r="D127" s="176"/>
    </row>
    <row r="128" spans="2:4" x14ac:dyDescent="0.4">
      <c r="B128" s="36" t="s">
        <v>298</v>
      </c>
      <c r="C128" s="175"/>
      <c r="D128" s="176" t="s">
        <v>299</v>
      </c>
    </row>
    <row r="129" spans="2:4" ht="34.9" x14ac:dyDescent="0.4">
      <c r="B129" s="36" t="s">
        <v>300</v>
      </c>
      <c r="C129" s="175"/>
      <c r="D129" s="176"/>
    </row>
    <row r="130" spans="2:4" x14ac:dyDescent="0.4">
      <c r="B130" s="36" t="s">
        <v>301</v>
      </c>
      <c r="C130" s="175"/>
      <c r="D130" s="176" t="s">
        <v>302</v>
      </c>
    </row>
    <row r="131" spans="2:4" ht="23.25" x14ac:dyDescent="0.4">
      <c r="B131" s="36" t="s">
        <v>303</v>
      </c>
      <c r="C131" s="175"/>
      <c r="D131" s="176"/>
    </row>
    <row r="132" spans="2:4" ht="23.25" x14ac:dyDescent="0.4">
      <c r="B132" s="36" t="s">
        <v>304</v>
      </c>
      <c r="C132" s="175"/>
      <c r="D132" s="176"/>
    </row>
    <row r="133" spans="2:4" ht="23.25" x14ac:dyDescent="0.4">
      <c r="B133" s="36" t="s">
        <v>305</v>
      </c>
      <c r="C133" s="175"/>
      <c r="D133" s="176" t="s">
        <v>306</v>
      </c>
    </row>
    <row r="134" spans="2:4" x14ac:dyDescent="0.4">
      <c r="B134" s="36" t="s">
        <v>307</v>
      </c>
      <c r="C134" s="175"/>
      <c r="D134" s="176"/>
    </row>
    <row r="135" spans="2:4" x14ac:dyDescent="0.4">
      <c r="B135" s="36" t="s">
        <v>308</v>
      </c>
      <c r="C135" s="175"/>
      <c r="D135" s="176"/>
    </row>
    <row r="136" spans="2:4" ht="23.25" x14ac:dyDescent="0.4">
      <c r="B136" s="36" t="s">
        <v>309</v>
      </c>
      <c r="C136" s="175"/>
      <c r="D136" s="176"/>
    </row>
    <row r="137" spans="2:4" ht="23.25" x14ac:dyDescent="0.4">
      <c r="B137" s="36" t="s">
        <v>310</v>
      </c>
      <c r="C137" s="175"/>
      <c r="D137" s="176"/>
    </row>
    <row r="138" spans="2:4" x14ac:dyDescent="0.4">
      <c r="B138" s="36" t="s">
        <v>311</v>
      </c>
      <c r="C138" s="175"/>
      <c r="D138" s="176"/>
    </row>
    <row r="139" spans="2:4" ht="23.25" x14ac:dyDescent="0.4">
      <c r="B139" s="36" t="s">
        <v>312</v>
      </c>
      <c r="C139" s="175"/>
      <c r="D139" s="176"/>
    </row>
    <row r="140" spans="2:4" ht="34.9" x14ac:dyDescent="0.4">
      <c r="B140" s="36" t="s">
        <v>313</v>
      </c>
      <c r="C140" s="175"/>
      <c r="D140" s="176" t="s">
        <v>314</v>
      </c>
    </row>
    <row r="141" spans="2:4" ht="23.25" x14ac:dyDescent="0.4">
      <c r="B141" s="36" t="s">
        <v>288</v>
      </c>
      <c r="C141" s="175"/>
      <c r="D141" s="176"/>
    </row>
    <row r="142" spans="2:4" ht="34.9" x14ac:dyDescent="0.4">
      <c r="B142" s="36" t="s">
        <v>315</v>
      </c>
      <c r="C142" s="175"/>
      <c r="D142" s="176"/>
    </row>
    <row r="143" spans="2:4" ht="23.25" x14ac:dyDescent="0.4">
      <c r="B143" s="36" t="s">
        <v>316</v>
      </c>
      <c r="C143" s="175"/>
      <c r="D143" s="176" t="s">
        <v>317</v>
      </c>
    </row>
    <row r="144" spans="2:4" ht="23.25" x14ac:dyDescent="0.4">
      <c r="B144" s="36" t="s">
        <v>318</v>
      </c>
      <c r="C144" s="175"/>
      <c r="D144" s="176" t="s">
        <v>319</v>
      </c>
    </row>
    <row r="145" spans="2:4" ht="23.25" x14ac:dyDescent="0.4">
      <c r="B145" s="36" t="s">
        <v>320</v>
      </c>
      <c r="C145" s="175"/>
      <c r="D145" s="176" t="s">
        <v>321</v>
      </c>
    </row>
    <row r="146" spans="2:4" ht="23.25" x14ac:dyDescent="0.4">
      <c r="B146" s="36" t="s">
        <v>322</v>
      </c>
      <c r="C146" s="175"/>
      <c r="D146" s="176"/>
    </row>
    <row r="147" spans="2:4" ht="46.5" x14ac:dyDescent="0.4">
      <c r="B147" s="36" t="s">
        <v>323</v>
      </c>
      <c r="C147" s="175"/>
      <c r="D147" s="176" t="s">
        <v>324</v>
      </c>
    </row>
    <row r="148" spans="2:4" x14ac:dyDescent="0.4">
      <c r="B148" s="36" t="s">
        <v>325</v>
      </c>
      <c r="C148" s="175"/>
      <c r="D148" s="176" t="s">
        <v>326</v>
      </c>
    </row>
    <row r="149" spans="2:4" ht="34.9" x14ac:dyDescent="0.4">
      <c r="B149" s="36" t="s">
        <v>327</v>
      </c>
      <c r="C149" s="175"/>
      <c r="D149" s="176"/>
    </row>
  </sheetData>
  <autoFilter ref="B6:D120"/>
  <conditionalFormatting sqref="C7:C26 C29:C61 C63:C90 C113:C120 C92:C111">
    <cfRule type="cellIs" dxfId="1920" priority="25" operator="equal">
      <formula>1</formula>
    </cfRule>
    <cfRule type="cellIs" dxfId="1919" priority="26" operator="equal">
      <formula>2</formula>
    </cfRule>
    <cfRule type="cellIs" dxfId="1918" priority="27" operator="equal">
      <formula>3</formula>
    </cfRule>
    <cfRule type="cellIs" dxfId="1917" priority="28" operator="equal">
      <formula>4</formula>
    </cfRule>
  </conditionalFormatting>
  <conditionalFormatting sqref="C27">
    <cfRule type="cellIs" dxfId="1916" priority="21" operator="equal">
      <formula>1</formula>
    </cfRule>
    <cfRule type="cellIs" dxfId="1915" priority="22" operator="equal">
      <formula>2</formula>
    </cfRule>
    <cfRule type="cellIs" dxfId="1914" priority="23" operator="equal">
      <formula>3</formula>
    </cfRule>
    <cfRule type="cellIs" dxfId="1913" priority="24" operator="equal">
      <formula>4</formula>
    </cfRule>
  </conditionalFormatting>
  <conditionalFormatting sqref="C28">
    <cfRule type="cellIs" dxfId="1912" priority="17" operator="equal">
      <formula>1</formula>
    </cfRule>
    <cfRule type="cellIs" dxfId="1911" priority="18" operator="equal">
      <formula>2</formula>
    </cfRule>
    <cfRule type="cellIs" dxfId="1910" priority="19" operator="equal">
      <formula>3</formula>
    </cfRule>
    <cfRule type="cellIs" dxfId="1909" priority="20" operator="equal">
      <formula>4</formula>
    </cfRule>
  </conditionalFormatting>
  <conditionalFormatting sqref="C62">
    <cfRule type="cellIs" dxfId="1908" priority="13" operator="equal">
      <formula>1</formula>
    </cfRule>
    <cfRule type="cellIs" dxfId="1907" priority="14" operator="equal">
      <formula>2</formula>
    </cfRule>
    <cfRule type="cellIs" dxfId="1906" priority="15" operator="equal">
      <formula>3</formula>
    </cfRule>
    <cfRule type="cellIs" dxfId="1905" priority="16" operator="equal">
      <formula>4</formula>
    </cfRule>
  </conditionalFormatting>
  <conditionalFormatting sqref="C91">
    <cfRule type="cellIs" dxfId="1904" priority="9" operator="equal">
      <formula>1</formula>
    </cfRule>
    <cfRule type="cellIs" dxfId="1903" priority="10" operator="equal">
      <formula>2</formula>
    </cfRule>
    <cfRule type="cellIs" dxfId="1902" priority="11" operator="equal">
      <formula>3</formula>
    </cfRule>
    <cfRule type="cellIs" dxfId="1901" priority="12" operator="equal">
      <formula>4</formula>
    </cfRule>
  </conditionalFormatting>
  <conditionalFormatting sqref="C112">
    <cfRule type="cellIs" dxfId="1900" priority="5" operator="equal">
      <formula>1</formula>
    </cfRule>
    <cfRule type="cellIs" dxfId="1899" priority="6" operator="equal">
      <formula>2</formula>
    </cfRule>
    <cfRule type="cellIs" dxfId="1898" priority="7" operator="equal">
      <formula>3</formula>
    </cfRule>
    <cfRule type="cellIs" dxfId="1897" priority="8" operator="equal">
      <formula>4</formula>
    </cfRule>
  </conditionalFormatting>
  <conditionalFormatting sqref="C121:C149">
    <cfRule type="cellIs" dxfId="1896" priority="1" operator="equal">
      <formula>1</formula>
    </cfRule>
    <cfRule type="cellIs" dxfId="1895" priority="2" operator="equal">
      <formula>2</formula>
    </cfRule>
    <cfRule type="cellIs" dxfId="1894" priority="3" operator="equal">
      <formula>3</formula>
    </cfRule>
    <cfRule type="cellIs" dxfId="1893" priority="4" operator="equal">
      <formula>4</formula>
    </cfRule>
  </conditionalFormatting>
  <dataValidations count="1">
    <dataValidation type="list" allowBlank="1" showInputMessage="1" showErrorMessage="1" sqref="C7:C149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>
    <oddHeader xml:space="preserve">&amp;L&amp;F&amp;RISO/IEC 27001 controls and Statement of applicability
</oddHeader>
    <oddFooter>&amp;L&amp;8Internal use. Only for Top management, management review participants, ISMS consultants and auditors.&amp;R&amp;9Page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/>
  </sheetViews>
  <sheetFormatPr defaultColWidth="9.1328125" defaultRowHeight="12.75" x14ac:dyDescent="0.35"/>
  <cols>
    <col min="1" max="1" width="3.265625" style="12" customWidth="1"/>
    <col min="2" max="2" width="22.265625" style="13" customWidth="1"/>
    <col min="3" max="3" width="63.265625" style="12" customWidth="1"/>
    <col min="4" max="16384" width="9.1328125" style="12"/>
  </cols>
  <sheetData>
    <row r="1" spans="2:3" s="65" customFormat="1" ht="23.25" x14ac:dyDescent="0.35">
      <c r="B1" s="65" t="s">
        <v>210</v>
      </c>
    </row>
    <row r="3" spans="2:3" ht="14.25" x14ac:dyDescent="0.35">
      <c r="B3" s="161" t="s">
        <v>197</v>
      </c>
      <c r="C3" s="161" t="s">
        <v>209</v>
      </c>
    </row>
    <row r="4" spans="2:3" ht="13.15" x14ac:dyDescent="0.35">
      <c r="B4" s="66" t="s">
        <v>201</v>
      </c>
      <c r="C4" s="159" t="s">
        <v>205</v>
      </c>
    </row>
    <row r="5" spans="2:3" ht="26.25" x14ac:dyDescent="0.35">
      <c r="B5" s="66" t="s">
        <v>202</v>
      </c>
      <c r="C5" s="159" t="s">
        <v>206</v>
      </c>
    </row>
    <row r="6" spans="2:3" ht="26.25" x14ac:dyDescent="0.35">
      <c r="B6" s="66" t="s">
        <v>203</v>
      </c>
      <c r="C6" s="159" t="s">
        <v>207</v>
      </c>
    </row>
    <row r="7" spans="2:3" ht="13.15" x14ac:dyDescent="0.35">
      <c r="B7" s="66" t="s">
        <v>204</v>
      </c>
      <c r="C7" s="158" t="s">
        <v>208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&amp;L&amp;F&amp;RCriteria for controls</oddHeader>
    <oddFooter>&amp;L&amp;9Internal use. Only for Top management, management review participants, ISMS consultants and auditors.&amp;R&amp;9Page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166"/>
  <sheetViews>
    <sheetView workbookViewId="0"/>
  </sheetViews>
  <sheetFormatPr defaultColWidth="9.1328125" defaultRowHeight="13.15" x14ac:dyDescent="0.4"/>
  <cols>
    <col min="1" max="1" width="3.265625" style="1" customWidth="1"/>
    <col min="2" max="2" width="27.265625" style="1" customWidth="1"/>
    <col min="3" max="4" width="8.265625" style="14" customWidth="1"/>
    <col min="5" max="5" width="16.73046875" style="1" customWidth="1"/>
    <col min="6" max="47" width="12.3984375" style="1" customWidth="1"/>
    <col min="48" max="48" width="9.1328125" style="1"/>
    <col min="49" max="49" width="6.73046875" style="1" customWidth="1"/>
    <col min="50" max="50" width="22.73046875" style="1" customWidth="1"/>
    <col min="51" max="16384" width="9.1328125" style="1"/>
  </cols>
  <sheetData>
    <row r="1" spans="2:51" s="19" customFormat="1" x14ac:dyDescent="0.35">
      <c r="C1" s="14"/>
      <c r="D1" s="14"/>
      <c r="E1" s="14"/>
      <c r="AX1" s="82"/>
      <c r="AY1" s="82"/>
    </row>
    <row r="2" spans="2:51" s="19" customFormat="1" ht="23.25" x14ac:dyDescent="0.35">
      <c r="B2" s="65" t="s">
        <v>211</v>
      </c>
      <c r="C2" s="14"/>
      <c r="D2" s="14"/>
      <c r="E2" s="14"/>
      <c r="AX2" s="83"/>
      <c r="AY2" s="82"/>
    </row>
    <row r="3" spans="2:51" s="19" customFormat="1" x14ac:dyDescent="0.35">
      <c r="B3" s="19" t="s">
        <v>212</v>
      </c>
      <c r="C3" s="14"/>
      <c r="D3" s="14"/>
      <c r="E3" s="14"/>
      <c r="AX3" s="82"/>
      <c r="AY3" s="82"/>
    </row>
    <row r="4" spans="2:51" s="19" customFormat="1" x14ac:dyDescent="0.35">
      <c r="C4" s="14"/>
      <c r="D4" s="14"/>
      <c r="E4" s="14"/>
      <c r="AX4" s="82"/>
      <c r="AY4" s="82"/>
    </row>
    <row r="5" spans="2:51" s="19" customFormat="1" x14ac:dyDescent="0.35">
      <c r="B5" s="19" t="s">
        <v>252</v>
      </c>
      <c r="C5" s="14"/>
      <c r="D5" s="14"/>
      <c r="E5" s="14"/>
      <c r="AX5" s="82"/>
      <c r="AY5" s="82"/>
    </row>
    <row r="6" spans="2:51" s="19" customFormat="1" x14ac:dyDescent="0.35">
      <c r="B6" s="19" t="s">
        <v>213</v>
      </c>
      <c r="C6" s="14"/>
      <c r="D6" s="14"/>
      <c r="E6" s="14"/>
      <c r="AX6" s="82"/>
      <c r="AY6" s="82"/>
    </row>
    <row r="7" spans="2:51" ht="13.5" thickBot="1" x14ac:dyDescent="0.45">
      <c r="AX7" s="84"/>
      <c r="AY7" s="84"/>
    </row>
    <row r="8" spans="2:51" ht="13.5" thickBot="1" x14ac:dyDescent="0.45">
      <c r="B8" s="31"/>
      <c r="C8" s="72"/>
      <c r="D8" s="72"/>
      <c r="E8" s="213" t="s">
        <v>214</v>
      </c>
      <c r="F8" s="214"/>
      <c r="G8" s="215"/>
      <c r="AX8" s="85"/>
      <c r="AY8" s="84"/>
    </row>
    <row r="9" spans="2:51" ht="13.5" thickBot="1" x14ac:dyDescent="0.45">
      <c r="B9" s="31" t="s">
        <v>215</v>
      </c>
      <c r="C9" s="72"/>
      <c r="D9" s="72"/>
      <c r="E9" s="32" t="s">
        <v>235</v>
      </c>
      <c r="F9" s="32" t="s">
        <v>234</v>
      </c>
      <c r="G9" s="33" t="s">
        <v>233</v>
      </c>
      <c r="AX9" s="85"/>
      <c r="AY9" s="84"/>
    </row>
    <row r="10" spans="2:51" ht="13.5" thickBot="1" x14ac:dyDescent="0.45">
      <c r="B10" s="126" t="s">
        <v>216</v>
      </c>
      <c r="C10" s="127"/>
      <c r="D10" s="127"/>
      <c r="E10" s="127">
        <f>'Information and evalution'!$F$23</f>
        <v>0</v>
      </c>
      <c r="F10" s="127">
        <f>'Information and evalution'!$G$23</f>
        <v>0</v>
      </c>
      <c r="G10" s="127">
        <f>'Information and evalution'!$H$23</f>
        <v>0</v>
      </c>
      <c r="AX10" s="86"/>
      <c r="AY10" s="84"/>
    </row>
    <row r="11" spans="2:51" ht="13.5" thickBot="1" x14ac:dyDescent="0.45"/>
    <row r="12" spans="2:51" s="20" customFormat="1" ht="14.45" customHeight="1" thickBot="1" x14ac:dyDescent="0.45">
      <c r="C12" s="73"/>
      <c r="D12" s="73"/>
      <c r="E12" s="35"/>
      <c r="F12" s="219" t="s">
        <v>130</v>
      </c>
      <c r="G12" s="219"/>
      <c r="H12" s="219"/>
      <c r="I12" s="219"/>
      <c r="J12" s="220"/>
      <c r="K12" s="219" t="s">
        <v>131</v>
      </c>
      <c r="L12" s="219"/>
      <c r="M12" s="220"/>
      <c r="N12" s="216" t="s">
        <v>132</v>
      </c>
      <c r="O12" s="221"/>
      <c r="P12" s="221"/>
      <c r="Q12" s="221"/>
      <c r="R12" s="221"/>
      <c r="S12" s="221"/>
      <c r="T12" s="222"/>
      <c r="U12" s="119"/>
      <c r="V12" s="118" t="s">
        <v>133</v>
      </c>
      <c r="W12" s="216" t="s">
        <v>134</v>
      </c>
      <c r="X12" s="216"/>
      <c r="Y12" s="216"/>
      <c r="Z12" s="216"/>
      <c r="AA12" s="216"/>
      <c r="AB12" s="216"/>
      <c r="AC12" s="223"/>
      <c r="AD12" s="223"/>
      <c r="AE12" s="224" t="s">
        <v>135</v>
      </c>
      <c r="AF12" s="225"/>
      <c r="AG12" s="225"/>
      <c r="AH12" s="225"/>
      <c r="AI12" s="225"/>
      <c r="AJ12" s="225"/>
      <c r="AK12" s="226" t="s">
        <v>136</v>
      </c>
      <c r="AL12" s="227"/>
      <c r="AM12" s="227"/>
      <c r="AN12" s="227"/>
      <c r="AO12" s="227"/>
      <c r="AP12" s="227"/>
      <c r="AQ12" s="228"/>
      <c r="AR12" s="216" t="s">
        <v>137</v>
      </c>
      <c r="AS12" s="217"/>
      <c r="AT12" s="217"/>
      <c r="AU12" s="217"/>
      <c r="AV12" s="218"/>
    </row>
    <row r="13" spans="2:51" ht="39" customHeight="1" thickBot="1" x14ac:dyDescent="0.45">
      <c r="B13" s="2"/>
      <c r="C13" s="74"/>
      <c r="D13" s="74"/>
      <c r="E13" s="34" t="s">
        <v>124</v>
      </c>
      <c r="F13" s="67" t="s">
        <v>138</v>
      </c>
      <c r="G13" s="68" t="s">
        <v>287</v>
      </c>
      <c r="H13" s="68" t="s">
        <v>141</v>
      </c>
      <c r="I13" s="68" t="s">
        <v>249</v>
      </c>
      <c r="J13" s="68" t="s">
        <v>142</v>
      </c>
      <c r="K13" s="68" t="s">
        <v>266</v>
      </c>
      <c r="L13" s="68" t="s">
        <v>267</v>
      </c>
      <c r="M13" s="68" t="s">
        <v>143</v>
      </c>
      <c r="N13" s="68" t="s">
        <v>268</v>
      </c>
      <c r="O13" s="68" t="s">
        <v>144</v>
      </c>
      <c r="P13" s="68" t="s">
        <v>269</v>
      </c>
      <c r="Q13" s="68" t="s">
        <v>146</v>
      </c>
      <c r="R13" s="68" t="s">
        <v>270</v>
      </c>
      <c r="S13" s="68" t="s">
        <v>271</v>
      </c>
      <c r="T13" s="68" t="s">
        <v>272</v>
      </c>
      <c r="U13" s="68" t="s">
        <v>273</v>
      </c>
      <c r="V13" s="68" t="s">
        <v>274</v>
      </c>
      <c r="W13" s="68" t="s">
        <v>147</v>
      </c>
      <c r="X13" s="68" t="s">
        <v>149</v>
      </c>
      <c r="Y13" s="68" t="s">
        <v>150</v>
      </c>
      <c r="Z13" s="68" t="s">
        <v>275</v>
      </c>
      <c r="AA13" s="68" t="s">
        <v>276</v>
      </c>
      <c r="AB13" s="68" t="s">
        <v>250</v>
      </c>
      <c r="AC13" s="68" t="s">
        <v>277</v>
      </c>
      <c r="AD13" s="68" t="s">
        <v>245</v>
      </c>
      <c r="AE13" s="68" t="s">
        <v>152</v>
      </c>
      <c r="AF13" s="68" t="s">
        <v>153</v>
      </c>
      <c r="AG13" s="68" t="s">
        <v>154</v>
      </c>
      <c r="AH13" s="68" t="s">
        <v>156</v>
      </c>
      <c r="AI13" s="68" t="s">
        <v>155</v>
      </c>
      <c r="AJ13" s="68" t="s">
        <v>279</v>
      </c>
      <c r="AK13" s="68" t="s">
        <v>280</v>
      </c>
      <c r="AL13" s="68" t="s">
        <v>251</v>
      </c>
      <c r="AM13" s="68" t="s">
        <v>157</v>
      </c>
      <c r="AN13" s="68" t="s">
        <v>158</v>
      </c>
      <c r="AO13" s="68" t="s">
        <v>281</v>
      </c>
      <c r="AP13" s="68" t="s">
        <v>282</v>
      </c>
      <c r="AQ13" s="68" t="s">
        <v>285</v>
      </c>
      <c r="AR13" s="68" t="s">
        <v>159</v>
      </c>
      <c r="AS13" s="68" t="s">
        <v>284</v>
      </c>
      <c r="AT13" s="68" t="s">
        <v>160</v>
      </c>
      <c r="AU13" s="68" t="s">
        <v>283</v>
      </c>
      <c r="AV13" s="69" t="s">
        <v>246</v>
      </c>
      <c r="AX13" s="2"/>
      <c r="AY13" s="57" t="s">
        <v>219</v>
      </c>
    </row>
    <row r="14" spans="2:51" x14ac:dyDescent="0.4">
      <c r="B14" s="3"/>
      <c r="C14" s="75"/>
      <c r="D14" s="75"/>
      <c r="E14" s="39" t="s">
        <v>125</v>
      </c>
      <c r="F14" s="38">
        <f>Threats!$D$7</f>
        <v>2</v>
      </c>
      <c r="G14" s="17">
        <f>Threats!$D$8</f>
        <v>0</v>
      </c>
      <c r="H14" s="17">
        <f>Threats!$D$9</f>
        <v>0</v>
      </c>
      <c r="I14" s="17">
        <f>Threats!$D$10</f>
        <v>0</v>
      </c>
      <c r="J14" s="17">
        <f>Threats!$D$11</f>
        <v>0</v>
      </c>
      <c r="K14" s="17">
        <f>Threats!$D$12</f>
        <v>0</v>
      </c>
      <c r="L14" s="17">
        <f>Threats!$D$13</f>
        <v>0</v>
      </c>
      <c r="M14" s="17">
        <f>Threats!$D$14</f>
        <v>0</v>
      </c>
      <c r="N14" s="17">
        <f>Threats!$D$15</f>
        <v>0</v>
      </c>
      <c r="O14" s="17">
        <f>Threats!$D$16</f>
        <v>0</v>
      </c>
      <c r="P14" s="17">
        <f>Threats!$D$17</f>
        <v>0</v>
      </c>
      <c r="Q14" s="17">
        <f>Threats!$D$18</f>
        <v>0</v>
      </c>
      <c r="R14" s="17">
        <f>Threats!$D$19</f>
        <v>0</v>
      </c>
      <c r="S14" s="17">
        <f>Threats!$D$20</f>
        <v>0</v>
      </c>
      <c r="T14" s="17">
        <f>Threats!$D$21</f>
        <v>0</v>
      </c>
      <c r="U14" s="17">
        <f>Threats!$D$22</f>
        <v>0</v>
      </c>
      <c r="V14" s="17">
        <f>Threats!$D$23</f>
        <v>0</v>
      </c>
      <c r="W14" s="17">
        <f>Threats!$D$24</f>
        <v>0</v>
      </c>
      <c r="X14" s="17">
        <f>Threats!$D$25</f>
        <v>0</v>
      </c>
      <c r="Y14" s="17">
        <f>Threats!$D$26</f>
        <v>0</v>
      </c>
      <c r="Z14" s="17">
        <f>Threats!$D$27</f>
        <v>0</v>
      </c>
      <c r="AA14" s="17">
        <f>Threats!$D$28</f>
        <v>0</v>
      </c>
      <c r="AB14" s="17">
        <f>Threats!$D$29</f>
        <v>0</v>
      </c>
      <c r="AC14" s="17">
        <f>Threats!$D$30</f>
        <v>0</v>
      </c>
      <c r="AD14" s="17">
        <f>Threats!$D$31</f>
        <v>0</v>
      </c>
      <c r="AE14" s="17">
        <f>Threats!$D$32</f>
        <v>0</v>
      </c>
      <c r="AF14" s="17">
        <f>Threats!$D$33</f>
        <v>0</v>
      </c>
      <c r="AG14" s="17">
        <f>Threats!$D$34</f>
        <v>0</v>
      </c>
      <c r="AH14" s="17">
        <f>Threats!$D$35</f>
        <v>0</v>
      </c>
      <c r="AI14" s="17">
        <f>Threats!$D$36</f>
        <v>0</v>
      </c>
      <c r="AJ14" s="17">
        <f>Threats!$D$37</f>
        <v>0</v>
      </c>
      <c r="AK14" s="17">
        <f>Threats!$D$38</f>
        <v>0</v>
      </c>
      <c r="AL14" s="17">
        <f>Threats!$D$39</f>
        <v>0</v>
      </c>
      <c r="AM14" s="17">
        <f>Threats!$D$40</f>
        <v>0</v>
      </c>
      <c r="AN14" s="17">
        <f>Threats!$D$41</f>
        <v>0</v>
      </c>
      <c r="AO14" s="17">
        <f>Threats!$D$42</f>
        <v>0</v>
      </c>
      <c r="AP14" s="17">
        <f>Threats!$D$43</f>
        <v>0</v>
      </c>
      <c r="AQ14" s="17">
        <f>Threats!$D$44</f>
        <v>0</v>
      </c>
      <c r="AR14" s="17">
        <f>Threats!$D$45</f>
        <v>0</v>
      </c>
      <c r="AS14" s="17">
        <f>Threats!$D$46</f>
        <v>0</v>
      </c>
      <c r="AT14" s="17">
        <f>Threats!$D$47</f>
        <v>0</v>
      </c>
      <c r="AU14" s="17">
        <f>Threats!$D$48</f>
        <v>0</v>
      </c>
      <c r="AV14" s="17">
        <f>Threats!$D$49</f>
        <v>0</v>
      </c>
      <c r="AX14" s="3"/>
      <c r="AY14" s="9"/>
    </row>
    <row r="15" spans="2:51" ht="13.5" thickBot="1" x14ac:dyDescent="0.45">
      <c r="B15" s="3"/>
      <c r="C15" s="75"/>
      <c r="D15" s="75"/>
      <c r="E15" s="40" t="s">
        <v>218</v>
      </c>
      <c r="F15" s="26" t="s">
        <v>139</v>
      </c>
      <c r="G15" s="15" t="s">
        <v>140</v>
      </c>
      <c r="H15" s="15" t="s">
        <v>140</v>
      </c>
      <c r="I15" s="26" t="s">
        <v>140</v>
      </c>
      <c r="J15" s="15" t="s">
        <v>140</v>
      </c>
      <c r="K15" s="15" t="s">
        <v>140</v>
      </c>
      <c r="L15" s="15" t="s">
        <v>140</v>
      </c>
      <c r="M15" s="26" t="s">
        <v>140</v>
      </c>
      <c r="N15" s="15" t="s">
        <v>140</v>
      </c>
      <c r="O15" s="26" t="s">
        <v>140</v>
      </c>
      <c r="P15" s="15" t="s">
        <v>145</v>
      </c>
      <c r="Q15" s="15" t="s">
        <v>139</v>
      </c>
      <c r="R15" s="15" t="s">
        <v>140</v>
      </c>
      <c r="S15" s="15" t="s">
        <v>140</v>
      </c>
      <c r="T15" s="15" t="s">
        <v>140</v>
      </c>
      <c r="U15" s="15" t="s">
        <v>140</v>
      </c>
      <c r="V15" s="15" t="s">
        <v>139</v>
      </c>
      <c r="W15" s="15" t="s">
        <v>148</v>
      </c>
      <c r="X15" s="26" t="s">
        <v>148</v>
      </c>
      <c r="Y15" s="26" t="s">
        <v>151</v>
      </c>
      <c r="Z15" s="26" t="s">
        <v>148</v>
      </c>
      <c r="AA15" s="26" t="s">
        <v>148</v>
      </c>
      <c r="AB15" s="26" t="s">
        <v>0</v>
      </c>
      <c r="AC15" s="15" t="s">
        <v>145</v>
      </c>
      <c r="AD15" s="15" t="s">
        <v>0</v>
      </c>
      <c r="AE15" s="15" t="s">
        <v>139</v>
      </c>
      <c r="AF15" s="15" t="s">
        <v>139</v>
      </c>
      <c r="AG15" s="15" t="s">
        <v>145</v>
      </c>
      <c r="AH15" s="15" t="s">
        <v>145</v>
      </c>
      <c r="AI15" s="15" t="s">
        <v>145</v>
      </c>
      <c r="AJ15" s="15" t="s">
        <v>139</v>
      </c>
      <c r="AK15" s="15" t="s">
        <v>145</v>
      </c>
      <c r="AL15" s="15" t="s">
        <v>145</v>
      </c>
      <c r="AM15" s="15" t="s">
        <v>145</v>
      </c>
      <c r="AN15" s="15" t="s">
        <v>145</v>
      </c>
      <c r="AO15" s="15" t="s">
        <v>145</v>
      </c>
      <c r="AP15" s="15" t="s">
        <v>145</v>
      </c>
      <c r="AQ15" s="15" t="s">
        <v>286</v>
      </c>
      <c r="AR15" s="15" t="s">
        <v>145</v>
      </c>
      <c r="AS15" s="15" t="s">
        <v>145</v>
      </c>
      <c r="AT15" s="15" t="s">
        <v>139</v>
      </c>
      <c r="AU15" s="15" t="s">
        <v>145</v>
      </c>
      <c r="AV15" s="15" t="s">
        <v>145</v>
      </c>
      <c r="AX15" s="3"/>
      <c r="AY15" s="9"/>
    </row>
    <row r="16" spans="2:51" ht="23.65" thickBot="1" x14ac:dyDescent="0.45">
      <c r="B16" s="46" t="s">
        <v>7</v>
      </c>
      <c r="C16" s="76" t="s">
        <v>217</v>
      </c>
      <c r="D16" s="80" t="s">
        <v>6</v>
      </c>
      <c r="E16" s="152" t="s">
        <v>248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>($G10*K14)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($G10*U14)</f>
        <v>0</v>
      </c>
      <c r="V16" s="5">
        <f>MAX($F10,$G10)*V14</f>
        <v>0</v>
      </c>
      <c r="W16" s="5">
        <f>($E10*W14)</f>
        <v>0</v>
      </c>
      <c r="X16" s="5">
        <f>($E10*X14)</f>
        <v>0</v>
      </c>
      <c r="Y16" s="5">
        <f>MAX($E10,$G10)*Y14</f>
        <v>0</v>
      </c>
      <c r="Z16" s="5">
        <f>($E10*Z14)</f>
        <v>0</v>
      </c>
      <c r="AA16" s="5">
        <f>($E10*AA14)</f>
        <v>0</v>
      </c>
      <c r="AB16" s="5">
        <f>($F10*AB14)</f>
        <v>0</v>
      </c>
      <c r="AC16" s="5">
        <f>MAX($E10,$F10,$G10)*AC14</f>
        <v>0</v>
      </c>
      <c r="AD16" s="5">
        <f>($F10*AD14)</f>
        <v>0</v>
      </c>
      <c r="AE16" s="5">
        <f>MAX($F10,$G10)*AE14</f>
        <v>0</v>
      </c>
      <c r="AF16" s="5">
        <f>MAX($F10,$G10)*AF14</f>
        <v>0</v>
      </c>
      <c r="AG16" s="5">
        <f>MAX($E10,$F10,$G10)*AG14</f>
        <v>0</v>
      </c>
      <c r="AH16" s="5">
        <f>MAX($E10,$F10,$G10)*AH14</f>
        <v>0</v>
      </c>
      <c r="AI16" s="5">
        <f>MAX($E10,$F10,$G10)*AI14</f>
        <v>0</v>
      </c>
      <c r="AJ16" s="5">
        <f>MAX($F10,$G10)*AJ14</f>
        <v>0</v>
      </c>
      <c r="AK16" s="5">
        <f t="shared" ref="AK16:AS16" si="1">MAX($E10,$F10,$G10)*AK14</f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ref="AP16" si="2">MAX($E10,$F10,$G10)*AP14</f>
        <v>0</v>
      </c>
      <c r="AQ16" s="5">
        <f>MAX($E10,$F10)*AQ14</f>
        <v>0</v>
      </c>
      <c r="AR16" s="5">
        <f t="shared" si="1"/>
        <v>0</v>
      </c>
      <c r="AS16" s="5">
        <f t="shared" si="1"/>
        <v>0</v>
      </c>
      <c r="AT16" s="5">
        <f>MAX($F10,$G10)*AT14</f>
        <v>0</v>
      </c>
      <c r="AU16" s="5">
        <f>MAX($E10,$F10,$G10)*AU14</f>
        <v>0</v>
      </c>
      <c r="AV16" s="6">
        <f>MAX($E10,$F10,$G10)*AV14</f>
        <v>0</v>
      </c>
      <c r="AX16" s="46" t="s">
        <v>7</v>
      </c>
      <c r="AY16" s="57" t="s">
        <v>220</v>
      </c>
    </row>
    <row r="17" spans="2:51" ht="23.25" x14ac:dyDescent="0.4">
      <c r="B17" s="103" t="s">
        <v>10</v>
      </c>
      <c r="C17" s="77">
        <f>'Controls and SOA'!C7</f>
        <v>0</v>
      </c>
      <c r="D17" s="81">
        <f t="shared" ref="D17:D48" si="3">IF(C17="NA", 0, IF(C17=0,0,5-C17))</f>
        <v>0</v>
      </c>
      <c r="E17" s="44"/>
      <c r="F17" s="48">
        <f>IF($D17&gt;0,F$16*($D17),0)</f>
        <v>0</v>
      </c>
      <c r="G17" s="49">
        <f t="shared" ref="F17:O18" si="4">IF($D17&gt;0,G$16*($D17),0)</f>
        <v>0</v>
      </c>
      <c r="H17" s="49">
        <f t="shared" si="4"/>
        <v>0</v>
      </c>
      <c r="I17" s="49">
        <f t="shared" si="4"/>
        <v>0</v>
      </c>
      <c r="J17" s="49">
        <f t="shared" si="4"/>
        <v>0</v>
      </c>
      <c r="K17" s="49">
        <f t="shared" si="4"/>
        <v>0</v>
      </c>
      <c r="L17" s="49">
        <f t="shared" si="4"/>
        <v>0</v>
      </c>
      <c r="M17" s="49">
        <f t="shared" si="4"/>
        <v>0</v>
      </c>
      <c r="N17" s="49">
        <f t="shared" si="4"/>
        <v>0</v>
      </c>
      <c r="O17" s="49">
        <f t="shared" si="4"/>
        <v>0</v>
      </c>
      <c r="P17" s="49">
        <f t="shared" ref="P17:Z18" si="5">IF($D17&gt;0,P$16*($D17),0)</f>
        <v>0</v>
      </c>
      <c r="Q17" s="49">
        <f t="shared" si="5"/>
        <v>0</v>
      </c>
      <c r="R17" s="49">
        <f t="shared" si="5"/>
        <v>0</v>
      </c>
      <c r="S17" s="49">
        <f t="shared" si="5"/>
        <v>0</v>
      </c>
      <c r="T17" s="49"/>
      <c r="U17" s="49">
        <f t="shared" si="5"/>
        <v>0</v>
      </c>
      <c r="V17" s="49">
        <f t="shared" si="5"/>
        <v>0</v>
      </c>
      <c r="W17" s="49">
        <f t="shared" si="5"/>
        <v>0</v>
      </c>
      <c r="X17" s="49">
        <f t="shared" si="5"/>
        <v>0</v>
      </c>
      <c r="Y17" s="49">
        <f t="shared" si="5"/>
        <v>0</v>
      </c>
      <c r="Z17" s="49">
        <f t="shared" si="5"/>
        <v>0</v>
      </c>
      <c r="AA17" s="49">
        <f t="shared" ref="AA17:AL18" si="6">IF($D17&gt;0,AA$16*($D17),0)</f>
        <v>0</v>
      </c>
      <c r="AB17" s="49">
        <f t="shared" si="6"/>
        <v>0</v>
      </c>
      <c r="AC17" s="49">
        <f t="shared" si="6"/>
        <v>0</v>
      </c>
      <c r="AD17" s="49">
        <f t="shared" si="6"/>
        <v>0</v>
      </c>
      <c r="AE17" s="49">
        <f t="shared" si="6"/>
        <v>0</v>
      </c>
      <c r="AF17" s="49">
        <f t="shared" si="6"/>
        <v>0</v>
      </c>
      <c r="AG17" s="49">
        <f t="shared" si="6"/>
        <v>0</v>
      </c>
      <c r="AH17" s="49">
        <f t="shared" si="6"/>
        <v>0</v>
      </c>
      <c r="AI17" s="49">
        <f t="shared" si="6"/>
        <v>0</v>
      </c>
      <c r="AJ17" s="49">
        <f t="shared" si="6"/>
        <v>0</v>
      </c>
      <c r="AK17" s="49">
        <f t="shared" si="6"/>
        <v>0</v>
      </c>
      <c r="AL17" s="49">
        <f t="shared" si="6"/>
        <v>0</v>
      </c>
      <c r="AM17" s="49">
        <f t="shared" ref="AM17:AV18" si="7">IF($D17&gt;0,AM$16*($D17),0)</f>
        <v>0</v>
      </c>
      <c r="AN17" s="49">
        <f t="shared" si="7"/>
        <v>0</v>
      </c>
      <c r="AO17" s="49">
        <f t="shared" si="7"/>
        <v>0</v>
      </c>
      <c r="AP17" s="49">
        <f t="shared" si="7"/>
        <v>0</v>
      </c>
      <c r="AQ17" s="49">
        <f t="shared" si="7"/>
        <v>0</v>
      </c>
      <c r="AR17" s="49">
        <f t="shared" si="7"/>
        <v>0</v>
      </c>
      <c r="AS17" s="49">
        <f t="shared" si="7"/>
        <v>0</v>
      </c>
      <c r="AT17" s="49">
        <f t="shared" si="7"/>
        <v>0</v>
      </c>
      <c r="AU17" s="49">
        <f t="shared" si="7"/>
        <v>0</v>
      </c>
      <c r="AV17" s="50">
        <f t="shared" si="7"/>
        <v>0</v>
      </c>
      <c r="AW17" s="47"/>
      <c r="AX17" s="103" t="s">
        <v>10</v>
      </c>
      <c r="AY17" s="41">
        <f>MAX(F17:AV17)</f>
        <v>0</v>
      </c>
    </row>
    <row r="18" spans="2:51" ht="23.25" x14ac:dyDescent="0.4">
      <c r="B18" s="36" t="s">
        <v>11</v>
      </c>
      <c r="C18" s="77">
        <f>'Controls and SOA'!C8</f>
        <v>0</v>
      </c>
      <c r="D18" s="81">
        <f t="shared" si="3"/>
        <v>0</v>
      </c>
      <c r="E18" s="44"/>
      <c r="F18" s="51">
        <f t="shared" si="4"/>
        <v>0</v>
      </c>
      <c r="G18" s="7">
        <f t="shared" si="4"/>
        <v>0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7">
        <f t="shared" si="4"/>
        <v>0</v>
      </c>
      <c r="O18" s="7">
        <f t="shared" si="4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/>
      <c r="U18" s="7">
        <f t="shared" si="5"/>
        <v>0</v>
      </c>
      <c r="V18" s="7">
        <f t="shared" si="5"/>
        <v>0</v>
      </c>
      <c r="W18" s="7">
        <f t="shared" si="5"/>
        <v>0</v>
      </c>
      <c r="X18" s="7">
        <f t="shared" si="5"/>
        <v>0</v>
      </c>
      <c r="Y18" s="7">
        <f t="shared" si="5"/>
        <v>0</v>
      </c>
      <c r="Z18" s="7">
        <f t="shared" si="5"/>
        <v>0</v>
      </c>
      <c r="AA18" s="7">
        <f t="shared" si="6"/>
        <v>0</v>
      </c>
      <c r="AB18" s="7">
        <f t="shared" si="6"/>
        <v>0</v>
      </c>
      <c r="AC18" s="7">
        <f t="shared" si="6"/>
        <v>0</v>
      </c>
      <c r="AD18" s="7">
        <f t="shared" si="6"/>
        <v>0</v>
      </c>
      <c r="AE18" s="7">
        <f t="shared" si="6"/>
        <v>0</v>
      </c>
      <c r="AF18" s="7">
        <f t="shared" si="6"/>
        <v>0</v>
      </c>
      <c r="AG18" s="7">
        <f t="shared" si="6"/>
        <v>0</v>
      </c>
      <c r="AH18" s="7">
        <f t="shared" si="6"/>
        <v>0</v>
      </c>
      <c r="AI18" s="7">
        <f t="shared" si="6"/>
        <v>0</v>
      </c>
      <c r="AJ18" s="7">
        <f t="shared" si="6"/>
        <v>0</v>
      </c>
      <c r="AK18" s="7">
        <f t="shared" si="6"/>
        <v>0</v>
      </c>
      <c r="AL18" s="7">
        <f t="shared" si="6"/>
        <v>0</v>
      </c>
      <c r="AM18" s="7">
        <f t="shared" si="7"/>
        <v>0</v>
      </c>
      <c r="AN18" s="7">
        <f t="shared" si="7"/>
        <v>0</v>
      </c>
      <c r="AO18" s="7">
        <f t="shared" si="7"/>
        <v>0</v>
      </c>
      <c r="AP18" s="7">
        <f t="shared" si="7"/>
        <v>0</v>
      </c>
      <c r="AQ18" s="7">
        <f t="shared" si="7"/>
        <v>0</v>
      </c>
      <c r="AR18" s="7">
        <f t="shared" si="7"/>
        <v>0</v>
      </c>
      <c r="AS18" s="7">
        <f t="shared" si="7"/>
        <v>0</v>
      </c>
      <c r="AT18" s="7">
        <f t="shared" si="7"/>
        <v>0</v>
      </c>
      <c r="AU18" s="7">
        <f t="shared" si="7"/>
        <v>0</v>
      </c>
      <c r="AV18" s="52">
        <f t="shared" si="7"/>
        <v>0</v>
      </c>
      <c r="AX18" s="36" t="s">
        <v>11</v>
      </c>
      <c r="AY18" s="41">
        <f t="shared" ref="AY18:AY48" si="8">MAX(F18:AV18)</f>
        <v>0</v>
      </c>
    </row>
    <row r="19" spans="2:51" ht="23.25" x14ac:dyDescent="0.4">
      <c r="B19" s="36" t="s">
        <v>12</v>
      </c>
      <c r="C19" s="77">
        <f>'Controls and SOA'!C9</f>
        <v>0</v>
      </c>
      <c r="D19" s="81">
        <f t="shared" si="3"/>
        <v>0</v>
      </c>
      <c r="E19" s="45"/>
      <c r="F19" s="53">
        <f t="shared" ref="F19:S21" si="9">IF($D19&gt;0,F$16*($D19),0)</f>
        <v>0</v>
      </c>
      <c r="G19" s="7">
        <f t="shared" si="9"/>
        <v>0</v>
      </c>
      <c r="H19" s="7">
        <f t="shared" si="9"/>
        <v>0</v>
      </c>
      <c r="I19" s="7">
        <f t="shared" si="9"/>
        <v>0</v>
      </c>
      <c r="J19" s="7">
        <f t="shared" si="9"/>
        <v>0</v>
      </c>
      <c r="K19" s="7">
        <f t="shared" si="9"/>
        <v>0</v>
      </c>
      <c r="L19" s="7">
        <f t="shared" si="9"/>
        <v>0</v>
      </c>
      <c r="M19" s="7">
        <f t="shared" si="9"/>
        <v>0</v>
      </c>
      <c r="N19" s="7">
        <f t="shared" si="9"/>
        <v>0</v>
      </c>
      <c r="O19" s="7">
        <f t="shared" si="9"/>
        <v>0</v>
      </c>
      <c r="P19" s="7">
        <f t="shared" si="9"/>
        <v>0</v>
      </c>
      <c r="Q19" s="7">
        <f t="shared" si="9"/>
        <v>0</v>
      </c>
      <c r="R19" s="7">
        <f t="shared" si="9"/>
        <v>0</v>
      </c>
      <c r="S19" s="7">
        <f t="shared" si="9"/>
        <v>0</v>
      </c>
      <c r="T19" s="7"/>
      <c r="U19" s="7"/>
      <c r="V19" s="7">
        <f t="shared" ref="V19:AV19" si="10">IF($D19&gt;0,V$16*($D19),0)</f>
        <v>0</v>
      </c>
      <c r="W19" s="7">
        <f t="shared" si="10"/>
        <v>0</v>
      </c>
      <c r="X19" s="7">
        <f t="shared" si="10"/>
        <v>0</v>
      </c>
      <c r="Y19" s="7">
        <f t="shared" si="10"/>
        <v>0</v>
      </c>
      <c r="Z19" s="7">
        <f t="shared" si="10"/>
        <v>0</v>
      </c>
      <c r="AA19" s="7">
        <f t="shared" si="10"/>
        <v>0</v>
      </c>
      <c r="AB19" s="7">
        <f t="shared" si="10"/>
        <v>0</v>
      </c>
      <c r="AC19" s="7">
        <f t="shared" si="10"/>
        <v>0</v>
      </c>
      <c r="AD19" s="7">
        <f t="shared" si="10"/>
        <v>0</v>
      </c>
      <c r="AE19" s="7">
        <f t="shared" si="10"/>
        <v>0</v>
      </c>
      <c r="AF19" s="7">
        <f t="shared" si="10"/>
        <v>0</v>
      </c>
      <c r="AG19" s="7">
        <f t="shared" si="10"/>
        <v>0</v>
      </c>
      <c r="AH19" s="7">
        <f t="shared" si="10"/>
        <v>0</v>
      </c>
      <c r="AI19" s="7">
        <f t="shared" si="10"/>
        <v>0</v>
      </c>
      <c r="AJ19" s="7">
        <f t="shared" si="10"/>
        <v>0</v>
      </c>
      <c r="AK19" s="7">
        <f t="shared" si="10"/>
        <v>0</v>
      </c>
      <c r="AL19" s="7">
        <f t="shared" si="10"/>
        <v>0</v>
      </c>
      <c r="AM19" s="7">
        <f t="shared" si="10"/>
        <v>0</v>
      </c>
      <c r="AN19" s="7">
        <f t="shared" si="10"/>
        <v>0</v>
      </c>
      <c r="AO19" s="7">
        <f t="shared" si="10"/>
        <v>0</v>
      </c>
      <c r="AP19" s="7">
        <f t="shared" si="10"/>
        <v>0</v>
      </c>
      <c r="AQ19" s="7">
        <f t="shared" si="10"/>
        <v>0</v>
      </c>
      <c r="AR19" s="7">
        <f t="shared" si="10"/>
        <v>0</v>
      </c>
      <c r="AS19" s="7">
        <f t="shared" si="10"/>
        <v>0</v>
      </c>
      <c r="AT19" s="7">
        <f t="shared" si="10"/>
        <v>0</v>
      </c>
      <c r="AU19" s="7">
        <f t="shared" si="10"/>
        <v>0</v>
      </c>
      <c r="AV19" s="52">
        <f t="shared" si="10"/>
        <v>0</v>
      </c>
      <c r="AX19" s="36" t="s">
        <v>12</v>
      </c>
      <c r="AY19" s="41">
        <f t="shared" si="8"/>
        <v>0</v>
      </c>
    </row>
    <row r="20" spans="2:51" x14ac:dyDescent="0.4">
      <c r="B20" s="36" t="s">
        <v>13</v>
      </c>
      <c r="C20" s="77">
        <f>'Controls and SOA'!C10</f>
        <v>0</v>
      </c>
      <c r="D20" s="81">
        <f t="shared" si="3"/>
        <v>0</v>
      </c>
      <c r="E20" s="45"/>
      <c r="F20" s="128"/>
      <c r="G20" s="129"/>
      <c r="H20" s="129"/>
      <c r="I20" s="7">
        <f t="shared" ref="I20:I38" si="11">IF($D20&gt;0,I$16*($D20),0)</f>
        <v>0</v>
      </c>
      <c r="J20" s="129"/>
      <c r="K20" s="1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>
        <f>IF($D20&gt;0,AN$16*($D20),0)</f>
        <v>0</v>
      </c>
      <c r="AO20" s="7">
        <f>IF($D20&gt;0,AO$16*($D20),0)</f>
        <v>0</v>
      </c>
      <c r="AP20" s="7"/>
      <c r="AQ20" s="7"/>
      <c r="AR20" s="7">
        <f>IF($D20&gt;0,AR$16*($D20),0)</f>
        <v>0</v>
      </c>
      <c r="AS20" s="7">
        <f>IF($D20&gt;0,AS$16*($D20),0)</f>
        <v>0</v>
      </c>
      <c r="AT20" s="7"/>
      <c r="AU20" s="7"/>
      <c r="AV20" s="52"/>
      <c r="AX20" s="36" t="s">
        <v>13</v>
      </c>
      <c r="AY20" s="41">
        <f t="shared" si="8"/>
        <v>0</v>
      </c>
    </row>
    <row r="21" spans="2:51" ht="26.45" customHeight="1" x14ac:dyDescent="0.4">
      <c r="B21" s="36" t="s">
        <v>14</v>
      </c>
      <c r="C21" s="77">
        <f>'Controls and SOA'!C11</f>
        <v>0</v>
      </c>
      <c r="D21" s="81">
        <f t="shared" si="3"/>
        <v>0</v>
      </c>
      <c r="E21" s="45"/>
      <c r="F21" s="51">
        <f>IF($D21&gt;0,F$16*($D21),0)</f>
        <v>0</v>
      </c>
      <c r="G21" s="129"/>
      <c r="H21" s="129"/>
      <c r="I21" s="7">
        <f t="shared" si="11"/>
        <v>0</v>
      </c>
      <c r="J21" s="7">
        <f>IF($D21&gt;0,J$16*($D21),0)</f>
        <v>0</v>
      </c>
      <c r="K21" s="7">
        <f t="shared" si="9"/>
        <v>0</v>
      </c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/>
      <c r="W21" s="7">
        <f t="shared" ref="W21:Y23" si="12">IF($D21&gt;0,W$16*($D21),0)</f>
        <v>0</v>
      </c>
      <c r="X21" s="7">
        <f t="shared" si="12"/>
        <v>0</v>
      </c>
      <c r="Y21" s="7">
        <f t="shared" si="12"/>
        <v>0</v>
      </c>
      <c r="Z21" s="7"/>
      <c r="AA21" s="7"/>
      <c r="AB21" s="7"/>
      <c r="AC21" s="7">
        <f t="shared" ref="AC21:AD23" si="13">IF($D21&gt;0,AC$16*($D21),0)</f>
        <v>0</v>
      </c>
      <c r="AD21" s="7">
        <f t="shared" si="13"/>
        <v>0</v>
      </c>
      <c r="AE21" s="7"/>
      <c r="AF21" s="7"/>
      <c r="AG21" s="7"/>
      <c r="AH21" s="7"/>
      <c r="AI21" s="7"/>
      <c r="AJ21" s="7"/>
      <c r="AK21" s="7">
        <f t="shared" ref="AK21:AK30" si="14">IF($D21&gt;0,AK$16*($D21),0)</f>
        <v>0</v>
      </c>
      <c r="AL21" s="7"/>
      <c r="AM21" s="7">
        <f>IF($D21&gt;0,AM$16*($D21),0)</f>
        <v>0</v>
      </c>
      <c r="AN21" s="7"/>
      <c r="AO21" s="7">
        <f>IF($D21&gt;0,AO$16*($D21),0)</f>
        <v>0</v>
      </c>
      <c r="AP21" s="7"/>
      <c r="AQ21" s="7">
        <f>IF($D21&gt;0,AQ$16*($D21),0)</f>
        <v>0</v>
      </c>
      <c r="AR21" s="7"/>
      <c r="AS21" s="7">
        <f>IF($D21&gt;0,AS$16*($D21),0)</f>
        <v>0</v>
      </c>
      <c r="AT21" s="7"/>
      <c r="AU21" s="7">
        <f>IF($D21&gt;0,AU$16*($D21),0)</f>
        <v>0</v>
      </c>
      <c r="AV21" s="52">
        <f>IF($D21&gt;0,AV$16*($D21),0)</f>
        <v>0</v>
      </c>
      <c r="AX21" s="36" t="s">
        <v>14</v>
      </c>
      <c r="AY21" s="41">
        <f t="shared" si="8"/>
        <v>0</v>
      </c>
    </row>
    <row r="22" spans="2:51" ht="23.25" x14ac:dyDescent="0.4">
      <c r="B22" s="36" t="s">
        <v>15</v>
      </c>
      <c r="C22" s="77">
        <f>'Controls and SOA'!C12</f>
        <v>0</v>
      </c>
      <c r="D22" s="81">
        <f t="shared" si="3"/>
        <v>0</v>
      </c>
      <c r="E22" s="45"/>
      <c r="F22" s="128"/>
      <c r="G22" s="129"/>
      <c r="H22" s="129"/>
      <c r="I22" s="7">
        <f t="shared" si="11"/>
        <v>0</v>
      </c>
      <c r="J22" s="7">
        <f>IF($D22&gt;0,J$16*($D22),0)</f>
        <v>0</v>
      </c>
      <c r="K22" s="7">
        <f>IF($D22&gt;0,K$16*($D22),0)</f>
        <v>0</v>
      </c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/>
      <c r="W22" s="7">
        <f t="shared" si="12"/>
        <v>0</v>
      </c>
      <c r="X22" s="7">
        <f t="shared" si="12"/>
        <v>0</v>
      </c>
      <c r="Y22" s="7">
        <f t="shared" si="12"/>
        <v>0</v>
      </c>
      <c r="Z22" s="7">
        <f>IF($D22&gt;0,Z$16*($D22),0)</f>
        <v>0</v>
      </c>
      <c r="AA22" s="7">
        <f>IF($D22&gt;0,AA$16*($D22),0)</f>
        <v>0</v>
      </c>
      <c r="AB22" s="7"/>
      <c r="AC22" s="7">
        <f t="shared" si="13"/>
        <v>0</v>
      </c>
      <c r="AD22" s="7">
        <f t="shared" si="13"/>
        <v>0</v>
      </c>
      <c r="AE22" s="7"/>
      <c r="AF22" s="7"/>
      <c r="AG22" s="7">
        <f t="shared" ref="AG22:AI23" si="15">IF($D22&gt;0,AG$16*($D22),0)</f>
        <v>0</v>
      </c>
      <c r="AH22" s="7">
        <f t="shared" si="15"/>
        <v>0</v>
      </c>
      <c r="AI22" s="7">
        <f t="shared" si="15"/>
        <v>0</v>
      </c>
      <c r="AJ22" s="7"/>
      <c r="AK22" s="7">
        <f t="shared" si="14"/>
        <v>0</v>
      </c>
      <c r="AL22" s="7"/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>
        <f>IF($D22&gt;0,AP$16*($D22),0)</f>
        <v>0</v>
      </c>
      <c r="AQ22" s="7">
        <f>IF($D22&gt;0,AQ$16*($D22),0)</f>
        <v>0</v>
      </c>
      <c r="AR22" s="7"/>
      <c r="AS22" s="7">
        <f>IF($D22&gt;0,AS$16*($D22),0)</f>
        <v>0</v>
      </c>
      <c r="AT22" s="7"/>
      <c r="AU22" s="7"/>
      <c r="AV22" s="52">
        <f>IF($D22&gt;0,AV$16*($D22),0)</f>
        <v>0</v>
      </c>
      <c r="AX22" s="36" t="s">
        <v>15</v>
      </c>
      <c r="AY22" s="41">
        <f t="shared" si="8"/>
        <v>0</v>
      </c>
    </row>
    <row r="23" spans="2:51" ht="23.25" x14ac:dyDescent="0.4">
      <c r="B23" s="36" t="s">
        <v>16</v>
      </c>
      <c r="C23" s="77">
        <f>'Controls and SOA'!C13</f>
        <v>0</v>
      </c>
      <c r="D23" s="81">
        <f t="shared" si="3"/>
        <v>0</v>
      </c>
      <c r="E23" s="45"/>
      <c r="F23" s="51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1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/>
      <c r="V23" s="7">
        <f>IF($D23&gt;0,V$16*($D23),0)</f>
        <v>0</v>
      </c>
      <c r="W23" s="7">
        <f t="shared" si="12"/>
        <v>0</v>
      </c>
      <c r="X23" s="7">
        <f t="shared" si="12"/>
        <v>0</v>
      </c>
      <c r="Y23" s="7">
        <f t="shared" si="12"/>
        <v>0</v>
      </c>
      <c r="Z23" s="7">
        <f>IF($D23&gt;0,Z$16*($D23),0)</f>
        <v>0</v>
      </c>
      <c r="AA23" s="7">
        <f>IF($D23&gt;0,AA$16*($D23),0)</f>
        <v>0</v>
      </c>
      <c r="AB23" s="7">
        <f>IF($D23&gt;0,AB$16*($D23),0)</f>
        <v>0</v>
      </c>
      <c r="AC23" s="7">
        <f t="shared" si="13"/>
        <v>0</v>
      </c>
      <c r="AD23" s="7">
        <f t="shared" si="13"/>
        <v>0</v>
      </c>
      <c r="AE23" s="7">
        <f>IF($D23&gt;0,AE$16*($D23),0)</f>
        <v>0</v>
      </c>
      <c r="AF23" s="7">
        <f>IF($D23&gt;0,AF$16*($D23),0)</f>
        <v>0</v>
      </c>
      <c r="AG23" s="7">
        <f t="shared" si="15"/>
        <v>0</v>
      </c>
      <c r="AH23" s="7">
        <f t="shared" si="15"/>
        <v>0</v>
      </c>
      <c r="AI23" s="7">
        <f t="shared" si="15"/>
        <v>0</v>
      </c>
      <c r="AJ23" s="7">
        <f>IF($D23&gt;0,AJ$16*($D23),0)</f>
        <v>0</v>
      </c>
      <c r="AK23" s="7">
        <f t="shared" si="14"/>
        <v>0</v>
      </c>
      <c r="AL23" s="7">
        <f t="shared" ref="AL23:AL35" si="16"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>
        <f>IF($D23&gt;0,AS$16*($D23),0)</f>
        <v>0</v>
      </c>
      <c r="AT23" s="7">
        <f>IF($D23&gt;0,AT$16*($D23),0)</f>
        <v>0</v>
      </c>
      <c r="AU23" s="7"/>
      <c r="AV23" s="52">
        <f>IF($D23&gt;0,AV$16*($D23),0)</f>
        <v>0</v>
      </c>
      <c r="AX23" s="36" t="s">
        <v>16</v>
      </c>
      <c r="AY23" s="41">
        <f t="shared" si="8"/>
        <v>0</v>
      </c>
    </row>
    <row r="24" spans="2:51" x14ac:dyDescent="0.4">
      <c r="B24" s="36" t="s">
        <v>17</v>
      </c>
      <c r="C24" s="77">
        <f>'Controls and SOA'!C14</f>
        <v>0</v>
      </c>
      <c r="D24" s="81">
        <f t="shared" si="3"/>
        <v>0</v>
      </c>
      <c r="E24" s="45"/>
      <c r="F24" s="128"/>
      <c r="G24" s="7"/>
      <c r="H24" s="7"/>
      <c r="I24" s="7">
        <f t="shared" si="11"/>
        <v>0</v>
      </c>
      <c r="J24" s="12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f>IF($D24&gt;0,V$16*($D24),0)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>
        <f>IF($D24&gt;0,AF$16*($D24),0)</f>
        <v>0</v>
      </c>
      <c r="AG24" s="7"/>
      <c r="AH24" s="7"/>
      <c r="AI24" s="7"/>
      <c r="AJ24" s="7"/>
      <c r="AK24" s="7">
        <f t="shared" si="14"/>
        <v>0</v>
      </c>
      <c r="AL24" s="7">
        <f t="shared" si="16"/>
        <v>0</v>
      </c>
      <c r="AM24" s="7"/>
      <c r="AN24" s="7">
        <f>IF($D24&gt;0,AN$16*($D24),0)</f>
        <v>0</v>
      </c>
      <c r="AO24" s="7"/>
      <c r="AP24" s="7"/>
      <c r="AQ24" s="7"/>
      <c r="AR24" s="7"/>
      <c r="AS24" s="7"/>
      <c r="AT24" s="7">
        <f>IF($D24&gt;0,AT$16*($D24),0)</f>
        <v>0</v>
      </c>
      <c r="AU24" s="7"/>
      <c r="AV24" s="52"/>
      <c r="AX24" s="36" t="s">
        <v>17</v>
      </c>
      <c r="AY24" s="41">
        <f t="shared" si="8"/>
        <v>0</v>
      </c>
    </row>
    <row r="25" spans="2:51" x14ac:dyDescent="0.4">
      <c r="B25" s="36" t="s">
        <v>18</v>
      </c>
      <c r="C25" s="77">
        <f>'Controls and SOA'!C15</f>
        <v>0</v>
      </c>
      <c r="D25" s="81">
        <f t="shared" si="3"/>
        <v>0</v>
      </c>
      <c r="E25" s="45"/>
      <c r="F25" s="128"/>
      <c r="G25" s="7"/>
      <c r="H25" s="7"/>
      <c r="I25" s="7">
        <f t="shared" si="11"/>
        <v>0</v>
      </c>
      <c r="J25" s="129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/>
      <c r="V25" s="7">
        <f>IF($D25&gt;0,V$16*($D25),0)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f t="shared" si="14"/>
        <v>0</v>
      </c>
      <c r="AL25" s="7">
        <f t="shared" si="16"/>
        <v>0</v>
      </c>
      <c r="AM25" s="7"/>
      <c r="AN25" s="7">
        <f>IF($D25&gt;0,AN$16*($D25),0)</f>
        <v>0</v>
      </c>
      <c r="AO25" s="7">
        <f>IF($D25&gt;0,AO$16*($D25),0)</f>
        <v>0</v>
      </c>
      <c r="AP25" s="7"/>
      <c r="AQ25" s="7"/>
      <c r="AR25" s="7"/>
      <c r="AS25" s="7">
        <f>IF($D25&gt;0,AS$16*($D25),0)</f>
        <v>0</v>
      </c>
      <c r="AT25" s="7"/>
      <c r="AU25" s="7">
        <f t="shared" ref="AU25:AU30" si="17">IF($D25&gt;0,AU$16*($D25),0)</f>
        <v>0</v>
      </c>
      <c r="AV25" s="52"/>
      <c r="AX25" s="36" t="s">
        <v>18</v>
      </c>
      <c r="AY25" s="41">
        <f t="shared" si="8"/>
        <v>0</v>
      </c>
    </row>
    <row r="26" spans="2:51" x14ac:dyDescent="0.4">
      <c r="B26" s="36" t="s">
        <v>5</v>
      </c>
      <c r="C26" s="77">
        <f>'Controls and SOA'!C16</f>
        <v>0</v>
      </c>
      <c r="D26" s="81">
        <f t="shared" si="3"/>
        <v>0</v>
      </c>
      <c r="E26" s="45"/>
      <c r="F26" s="128"/>
      <c r="G26" s="7"/>
      <c r="H26" s="7"/>
      <c r="I26" s="7">
        <f t="shared" si="11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U29" si="18">IF($D26&gt;0,S$16*($D26),0)</f>
        <v>0</v>
      </c>
      <c r="T26" s="7"/>
      <c r="U26" s="7">
        <f t="shared" si="18"/>
        <v>0</v>
      </c>
      <c r="V26" s="7"/>
      <c r="W26" s="7"/>
      <c r="X26" s="7">
        <f t="shared" ref="X26:AA27" si="19">IF($D26&gt;0,X$16*($D26),0)</f>
        <v>0</v>
      </c>
      <c r="Y26" s="7">
        <f t="shared" si="19"/>
        <v>0</v>
      </c>
      <c r="Z26" s="7">
        <f t="shared" si="19"/>
        <v>0</v>
      </c>
      <c r="AA26" s="7">
        <f t="shared" si="19"/>
        <v>0</v>
      </c>
      <c r="AB26" s="7"/>
      <c r="AC26" s="7">
        <f>IF($D26&gt;0,AC$16*($D26),0)</f>
        <v>0</v>
      </c>
      <c r="AD26" s="7"/>
      <c r="AE26" s="7"/>
      <c r="AF26" s="7"/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>IF($D26&gt;0,AJ$16*($D26),0)</f>
        <v>0</v>
      </c>
      <c r="AK26" s="7">
        <f t="shared" si="14"/>
        <v>0</v>
      </c>
      <c r="AL26" s="7">
        <f t="shared" si="16"/>
        <v>0</v>
      </c>
      <c r="AM26" s="7">
        <f>IF($D26&gt;0,AM$16*($D26),0)</f>
        <v>0</v>
      </c>
      <c r="AN26" s="7"/>
      <c r="AO26" s="7"/>
      <c r="AP26" s="7">
        <f t="shared" ref="AP26:AQ28" si="20">IF($D26&gt;0,AP$16*($D26),0)</f>
        <v>0</v>
      </c>
      <c r="AQ26" s="7">
        <f t="shared" si="20"/>
        <v>0</v>
      </c>
      <c r="AR26" s="7"/>
      <c r="AS26" s="7"/>
      <c r="AT26" s="7"/>
      <c r="AU26" s="7">
        <f t="shared" si="17"/>
        <v>0</v>
      </c>
      <c r="AV26" s="52"/>
      <c r="AX26" s="36" t="s">
        <v>5</v>
      </c>
      <c r="AY26" s="41">
        <f t="shared" si="8"/>
        <v>0</v>
      </c>
    </row>
    <row r="27" spans="2:51" ht="23.25" x14ac:dyDescent="0.4">
      <c r="B27" s="36" t="s">
        <v>19</v>
      </c>
      <c r="C27" s="77">
        <f>'Controls and SOA'!C17</f>
        <v>0</v>
      </c>
      <c r="D27" s="81">
        <f t="shared" si="3"/>
        <v>0</v>
      </c>
      <c r="E27" s="45"/>
      <c r="F27" s="128"/>
      <c r="G27" s="7"/>
      <c r="H27" s="7"/>
      <c r="I27" s="7">
        <f t="shared" si="11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8"/>
        <v>0</v>
      </c>
      <c r="T27" s="7"/>
      <c r="U27" s="7">
        <f t="shared" si="18"/>
        <v>0</v>
      </c>
      <c r="V27" s="7"/>
      <c r="W27" s="7">
        <f>IF($D27&gt;0,W$16*($D27),0)</f>
        <v>0</v>
      </c>
      <c r="X27" s="7">
        <f t="shared" si="19"/>
        <v>0</v>
      </c>
      <c r="Y27" s="7">
        <f t="shared" si="19"/>
        <v>0</v>
      </c>
      <c r="Z27" s="7">
        <f t="shared" si="19"/>
        <v>0</v>
      </c>
      <c r="AA27" s="7">
        <f t="shared" si="19"/>
        <v>0</v>
      </c>
      <c r="AB27" s="7"/>
      <c r="AC27" s="7">
        <f>IF($D27&gt;0,AC$16*($D27),0)</f>
        <v>0</v>
      </c>
      <c r="AD27" s="7"/>
      <c r="AE27" s="7"/>
      <c r="AF27" s="7"/>
      <c r="AG27" s="7">
        <f t="shared" ref="AG27:AI30" si="21">IF($D27&gt;0,AG$16*($D27),0)</f>
        <v>0</v>
      </c>
      <c r="AH27" s="7">
        <f t="shared" si="21"/>
        <v>0</v>
      </c>
      <c r="AI27" s="7">
        <f t="shared" si="21"/>
        <v>0</v>
      </c>
      <c r="AJ27" s="7"/>
      <c r="AK27" s="7">
        <f t="shared" si="14"/>
        <v>0</v>
      </c>
      <c r="AL27" s="7">
        <f t="shared" si="16"/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>
        <f t="shared" si="20"/>
        <v>0</v>
      </c>
      <c r="AQ27" s="7">
        <f t="shared" si="20"/>
        <v>0</v>
      </c>
      <c r="AR27" s="7"/>
      <c r="AS27" s="7">
        <f>IF($D27&gt;0,AS$16*($D27),0)</f>
        <v>0</v>
      </c>
      <c r="AT27" s="7"/>
      <c r="AU27" s="7">
        <f t="shared" si="17"/>
        <v>0</v>
      </c>
      <c r="AV27" s="52">
        <f>IF($D27&gt;0,AV$16*($D27),0)</f>
        <v>0</v>
      </c>
      <c r="AX27" s="36" t="s">
        <v>19</v>
      </c>
      <c r="AY27" s="41">
        <f t="shared" si="8"/>
        <v>0</v>
      </c>
    </row>
    <row r="28" spans="2:51" ht="23.25" x14ac:dyDescent="0.4">
      <c r="B28" s="36" t="s">
        <v>20</v>
      </c>
      <c r="C28" s="77">
        <f>'Controls and SOA'!C18</f>
        <v>0</v>
      </c>
      <c r="D28" s="81">
        <f t="shared" si="3"/>
        <v>0</v>
      </c>
      <c r="E28" s="45"/>
      <c r="F28" s="128"/>
      <c r="G28" s="7"/>
      <c r="H28" s="7"/>
      <c r="I28" s="7">
        <f t="shared" si="11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8"/>
        <v>0</v>
      </c>
      <c r="T28" s="7"/>
      <c r="U28" s="7">
        <f t="shared" si="18"/>
        <v>0</v>
      </c>
      <c r="V28" s="7"/>
      <c r="W28" s="7">
        <f>IF($D28&gt;0,W$16*($D28),0)</f>
        <v>0</v>
      </c>
      <c r="X28" s="7"/>
      <c r="Y28" s="7"/>
      <c r="Z28" s="7">
        <f t="shared" ref="Z28:AA38" si="22">IF($D28&gt;0,Z$16*($D28),0)</f>
        <v>0</v>
      </c>
      <c r="AA28" s="7">
        <f t="shared" si="22"/>
        <v>0</v>
      </c>
      <c r="AB28" s="7"/>
      <c r="AC28" s="7">
        <f>IF($D28&gt;0,AC$16*($D28),0)</f>
        <v>0</v>
      </c>
      <c r="AD28" s="7">
        <f>IF($D28&gt;0,AD$16*($D28),0)</f>
        <v>0</v>
      </c>
      <c r="AE28" s="7"/>
      <c r="AF28" s="7"/>
      <c r="AG28" s="7">
        <f t="shared" si="21"/>
        <v>0</v>
      </c>
      <c r="AH28" s="7">
        <f t="shared" si="21"/>
        <v>0</v>
      </c>
      <c r="AI28" s="7">
        <f t="shared" si="21"/>
        <v>0</v>
      </c>
      <c r="AJ28" s="7">
        <f>IF($D28&gt;0,AJ$16*($D28),0)</f>
        <v>0</v>
      </c>
      <c r="AK28" s="7">
        <f t="shared" si="14"/>
        <v>0</v>
      </c>
      <c r="AL28" s="7">
        <f t="shared" si="16"/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 t="shared" si="20"/>
        <v>0</v>
      </c>
      <c r="AQ28" s="7">
        <f t="shared" si="20"/>
        <v>0</v>
      </c>
      <c r="AR28" s="7">
        <f>IF($D28&gt;0,AR$16*($D28),0)</f>
        <v>0</v>
      </c>
      <c r="AS28" s="7">
        <f>IF($D28&gt;0,AS$16*($D28),0)</f>
        <v>0</v>
      </c>
      <c r="AT28" s="7"/>
      <c r="AU28" s="7">
        <f t="shared" si="17"/>
        <v>0</v>
      </c>
      <c r="AV28" s="52">
        <f>IF($D28&gt;0,AV$16*($D28),0)</f>
        <v>0</v>
      </c>
      <c r="AX28" s="36" t="s">
        <v>20</v>
      </c>
      <c r="AY28" s="41">
        <f t="shared" si="8"/>
        <v>0</v>
      </c>
    </row>
    <row r="29" spans="2:51" ht="34.9" x14ac:dyDescent="0.4">
      <c r="B29" s="36" t="s">
        <v>21</v>
      </c>
      <c r="C29" s="77">
        <f>'Controls and SOA'!C19</f>
        <v>0</v>
      </c>
      <c r="D29" s="81">
        <f t="shared" si="3"/>
        <v>0</v>
      </c>
      <c r="E29" s="45"/>
      <c r="F29" s="51">
        <f>IF($D29&gt;0,F$16*($D29),0)</f>
        <v>0</v>
      </c>
      <c r="G29" s="7"/>
      <c r="H29" s="7"/>
      <c r="I29" s="7">
        <f t="shared" si="11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8"/>
        <v>0</v>
      </c>
      <c r="T29" s="7"/>
      <c r="U29" s="7">
        <f t="shared" si="18"/>
        <v>0</v>
      </c>
      <c r="V29" s="7">
        <f>IF($D29&gt;0,V$16*($D29),0)</f>
        <v>0</v>
      </c>
      <c r="W29" s="7"/>
      <c r="X29" s="7"/>
      <c r="Y29" s="7"/>
      <c r="Z29" s="7">
        <f t="shared" si="22"/>
        <v>0</v>
      </c>
      <c r="AA29" s="7">
        <f t="shared" si="22"/>
        <v>0</v>
      </c>
      <c r="AB29" s="7"/>
      <c r="AC29" s="7"/>
      <c r="AD29" s="7"/>
      <c r="AE29" s="7"/>
      <c r="AF29" s="7"/>
      <c r="AG29" s="7">
        <f t="shared" si="21"/>
        <v>0</v>
      </c>
      <c r="AH29" s="7">
        <f t="shared" si="21"/>
        <v>0</v>
      </c>
      <c r="AI29" s="7">
        <f t="shared" si="21"/>
        <v>0</v>
      </c>
      <c r="AJ29" s="7">
        <f>IF($D29&gt;0,AJ$16*($D29),0)</f>
        <v>0</v>
      </c>
      <c r="AK29" s="7">
        <f t="shared" si="14"/>
        <v>0</v>
      </c>
      <c r="AL29" s="7">
        <f t="shared" si="16"/>
        <v>0</v>
      </c>
      <c r="AM29" s="7"/>
      <c r="AN29" s="7">
        <f>IF($D29&gt;0,AN$16*($D29),0)</f>
        <v>0</v>
      </c>
      <c r="AO29" s="7"/>
      <c r="AP29" s="7">
        <f>IF($D29&gt;0,AP$16*($D29),0)</f>
        <v>0</v>
      </c>
      <c r="AQ29" s="7"/>
      <c r="AR29" s="7">
        <f>IF($D29&gt;0,AR$16*($D29),0)</f>
        <v>0</v>
      </c>
      <c r="AS29" s="7">
        <f>IF($D29&gt;0,AS$16*($D29),0)</f>
        <v>0</v>
      </c>
      <c r="AT29" s="7"/>
      <c r="AU29" s="7">
        <f t="shared" si="17"/>
        <v>0</v>
      </c>
      <c r="AV29" s="52"/>
      <c r="AX29" s="36" t="s">
        <v>21</v>
      </c>
      <c r="AY29" s="41">
        <f t="shared" si="8"/>
        <v>0</v>
      </c>
    </row>
    <row r="30" spans="2:51" x14ac:dyDescent="0.4">
      <c r="B30" s="36" t="s">
        <v>22</v>
      </c>
      <c r="C30" s="77">
        <f>'Controls and SOA'!C20</f>
        <v>0</v>
      </c>
      <c r="D30" s="81">
        <f t="shared" si="3"/>
        <v>0</v>
      </c>
      <c r="E30" s="45"/>
      <c r="F30" s="128"/>
      <c r="G30" s="7"/>
      <c r="H30" s="7"/>
      <c r="I30" s="7">
        <f t="shared" si="11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/>
      <c r="W30" s="7">
        <f t="shared" ref="W30:Y34" si="23">IF($D30&gt;0,W$16*($D30),0)</f>
        <v>0</v>
      </c>
      <c r="X30" s="7">
        <f t="shared" si="23"/>
        <v>0</v>
      </c>
      <c r="Y30" s="7">
        <f t="shared" si="23"/>
        <v>0</v>
      </c>
      <c r="Z30" s="7">
        <f t="shared" si="22"/>
        <v>0</v>
      </c>
      <c r="AA30" s="7">
        <f t="shared" si="22"/>
        <v>0</v>
      </c>
      <c r="AB30" s="7"/>
      <c r="AC30" s="7">
        <f>IF($D30&gt;0,AC$16*($D30),0)</f>
        <v>0</v>
      </c>
      <c r="AD30" s="7"/>
      <c r="AE30" s="7"/>
      <c r="AF30" s="7"/>
      <c r="AG30" s="7">
        <f t="shared" si="21"/>
        <v>0</v>
      </c>
      <c r="AH30" s="7">
        <f t="shared" si="21"/>
        <v>0</v>
      </c>
      <c r="AI30" s="7">
        <f t="shared" si="21"/>
        <v>0</v>
      </c>
      <c r="AJ30" s="7">
        <f>IF($D30&gt;0,AJ$16*($D30),0)</f>
        <v>0</v>
      </c>
      <c r="AK30" s="7">
        <f t="shared" si="14"/>
        <v>0</v>
      </c>
      <c r="AL30" s="7">
        <f t="shared" si="16"/>
        <v>0</v>
      </c>
      <c r="AM30" s="7">
        <f>IF($D30&gt;0,AM$16*($D30),0)</f>
        <v>0</v>
      </c>
      <c r="AN30" s="7">
        <f>IF($D30&gt;0,AN$16*($D30),0)</f>
        <v>0</v>
      </c>
      <c r="AO30" s="7"/>
      <c r="AP30" s="7">
        <f>IF($D30&gt;0,AP$16*($D30),0)</f>
        <v>0</v>
      </c>
      <c r="AQ30" s="7">
        <f>IF($D30&gt;0,AQ$16*($D30),0)</f>
        <v>0</v>
      </c>
      <c r="AR30" s="7">
        <f>IF($D30&gt;0,AR$16*($D30),0)</f>
        <v>0</v>
      </c>
      <c r="AS30" s="7">
        <f>IF($D30&gt;0,AS$16*($D30),0)</f>
        <v>0</v>
      </c>
      <c r="AT30" s="7"/>
      <c r="AU30" s="7">
        <f t="shared" si="17"/>
        <v>0</v>
      </c>
      <c r="AV30" s="52">
        <f>IF($D30&gt;0,AV$16*($D30),0)</f>
        <v>0</v>
      </c>
      <c r="AX30" s="36" t="s">
        <v>22</v>
      </c>
      <c r="AY30" s="41">
        <f t="shared" si="8"/>
        <v>0</v>
      </c>
    </row>
    <row r="31" spans="2:51" ht="34.9" x14ac:dyDescent="0.4">
      <c r="B31" s="36" t="s">
        <v>23</v>
      </c>
      <c r="C31" s="77">
        <f>'Controls and SOA'!C21</f>
        <v>0</v>
      </c>
      <c r="D31" s="81">
        <f t="shared" si="3"/>
        <v>0</v>
      </c>
      <c r="E31" s="45"/>
      <c r="F31" s="128"/>
      <c r="G31" s="7"/>
      <c r="H31" s="7"/>
      <c r="I31" s="7">
        <f t="shared" si="11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f t="shared" si="23"/>
        <v>0</v>
      </c>
      <c r="X31" s="7">
        <f t="shared" si="23"/>
        <v>0</v>
      </c>
      <c r="Y31" s="7">
        <f t="shared" si="23"/>
        <v>0</v>
      </c>
      <c r="Z31" s="7">
        <f t="shared" si="22"/>
        <v>0</v>
      </c>
      <c r="AA31" s="7">
        <f t="shared" si="22"/>
        <v>0</v>
      </c>
      <c r="AB31" s="7"/>
      <c r="AC31" s="7">
        <f>IF($D31&gt;0,AC$16*($D31),0)</f>
        <v>0</v>
      </c>
      <c r="AD31" s="7"/>
      <c r="AE31" s="7"/>
      <c r="AF31" s="7"/>
      <c r="AG31" s="7"/>
      <c r="AH31" s="7"/>
      <c r="AI31" s="7"/>
      <c r="AJ31" s="7"/>
      <c r="AK31" s="7"/>
      <c r="AL31" s="7">
        <f t="shared" si="16"/>
        <v>0</v>
      </c>
      <c r="AM31" s="7"/>
      <c r="AN31" s="7"/>
      <c r="AO31" s="7">
        <f>IF($D31&gt;0,AO$16*($D31),0)</f>
        <v>0</v>
      </c>
      <c r="AP31" s="7"/>
      <c r="AQ31" s="7"/>
      <c r="AR31" s="7"/>
      <c r="AS31" s="7">
        <f>IF($D31&gt;0,AS$16*($D31),0)</f>
        <v>0</v>
      </c>
      <c r="AT31" s="7"/>
      <c r="AU31" s="7"/>
      <c r="AV31" s="52">
        <f>IF($D31&gt;0,AV$16*($D31),0)</f>
        <v>0</v>
      </c>
      <c r="AX31" s="36" t="s">
        <v>23</v>
      </c>
      <c r="AY31" s="41">
        <f t="shared" si="8"/>
        <v>0</v>
      </c>
    </row>
    <row r="32" spans="2:51" x14ac:dyDescent="0.4">
      <c r="B32" s="36" t="s">
        <v>24</v>
      </c>
      <c r="C32" s="77">
        <f>'Controls and SOA'!C22</f>
        <v>0</v>
      </c>
      <c r="D32" s="81">
        <f t="shared" si="3"/>
        <v>0</v>
      </c>
      <c r="E32" s="45"/>
      <c r="F32" s="51">
        <f t="shared" ref="F32:H33" si="24">IF($D32&gt;0,F$16*($D32),0)</f>
        <v>0</v>
      </c>
      <c r="G32" s="7">
        <f t="shared" si="24"/>
        <v>0</v>
      </c>
      <c r="H32" s="7">
        <f t="shared" si="24"/>
        <v>0</v>
      </c>
      <c r="I32" s="7">
        <f t="shared" si="11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T33" si="25">IF($D32&gt;0,N$16*($D32),0)</f>
        <v>0</v>
      </c>
      <c r="O32" s="7">
        <f t="shared" si="25"/>
        <v>0</v>
      </c>
      <c r="P32" s="7">
        <f t="shared" si="25"/>
        <v>0</v>
      </c>
      <c r="Q32" s="7">
        <f t="shared" si="25"/>
        <v>0</v>
      </c>
      <c r="R32" s="7">
        <f t="shared" si="25"/>
        <v>0</v>
      </c>
      <c r="S32" s="7">
        <f t="shared" si="25"/>
        <v>0</v>
      </c>
      <c r="T32" s="7">
        <f t="shared" si="25"/>
        <v>0</v>
      </c>
      <c r="U32" s="7"/>
      <c r="V32" s="7">
        <f>IF($D32&gt;0,V$16*($D32),0)</f>
        <v>0</v>
      </c>
      <c r="W32" s="7">
        <f t="shared" si="23"/>
        <v>0</v>
      </c>
      <c r="X32" s="7">
        <f t="shared" si="23"/>
        <v>0</v>
      </c>
      <c r="Y32" s="7">
        <f t="shared" si="23"/>
        <v>0</v>
      </c>
      <c r="Z32" s="7">
        <f t="shared" si="22"/>
        <v>0</v>
      </c>
      <c r="AA32" s="7">
        <f t="shared" si="22"/>
        <v>0</v>
      </c>
      <c r="AB32" s="7">
        <f>IF($D32&gt;0,AB$16*($D32),0)</f>
        <v>0</v>
      </c>
      <c r="AC32" s="7">
        <f>IF($D32&gt;0,AC$16*($D32),0)</f>
        <v>0</v>
      </c>
      <c r="AD32" s="7">
        <f t="shared" ref="AD32:AK33" si="26">IF($D32&gt;0,AD$16*($D32),0)</f>
        <v>0</v>
      </c>
      <c r="AE32" s="7">
        <f t="shared" si="26"/>
        <v>0</v>
      </c>
      <c r="AF32" s="7">
        <f t="shared" si="26"/>
        <v>0</v>
      </c>
      <c r="AG32" s="7">
        <f t="shared" si="26"/>
        <v>0</v>
      </c>
      <c r="AH32" s="7">
        <f t="shared" si="26"/>
        <v>0</v>
      </c>
      <c r="AI32" s="7">
        <f t="shared" si="26"/>
        <v>0</v>
      </c>
      <c r="AJ32" s="7">
        <f t="shared" si="26"/>
        <v>0</v>
      </c>
      <c r="AK32" s="7">
        <f t="shared" si="26"/>
        <v>0</v>
      </c>
      <c r="AL32" s="7">
        <f t="shared" si="16"/>
        <v>0</v>
      </c>
      <c r="AM32" s="7">
        <f>IF($D32&gt;0,AM$16*($D32),0)</f>
        <v>0</v>
      </c>
      <c r="AN32" s="7">
        <f>IF($D32&gt;0,AN$16*($D32),0)</f>
        <v>0</v>
      </c>
      <c r="AO32" s="7">
        <f>IF($D32&gt;0,AO$16*($D32),0)</f>
        <v>0</v>
      </c>
      <c r="AP32" s="7">
        <f t="shared" ref="AP32:AR38" si="27">IF($D32&gt;0,AP$16*($D32),0)</f>
        <v>0</v>
      </c>
      <c r="AQ32" s="7">
        <f t="shared" si="27"/>
        <v>0</v>
      </c>
      <c r="AR32" s="7">
        <f t="shared" si="27"/>
        <v>0</v>
      </c>
      <c r="AS32" s="7"/>
      <c r="AT32" s="7">
        <f>IF($D32&gt;0,AT$16*($D32),0)</f>
        <v>0</v>
      </c>
      <c r="AU32" s="7"/>
      <c r="AV32" s="52">
        <f>IF($D32&gt;0,AV$16*($D32),0)</f>
        <v>0</v>
      </c>
      <c r="AX32" s="36" t="s">
        <v>24</v>
      </c>
      <c r="AY32" s="41">
        <f t="shared" si="8"/>
        <v>0</v>
      </c>
    </row>
    <row r="33" spans="2:51" x14ac:dyDescent="0.4">
      <c r="B33" s="36" t="s">
        <v>25</v>
      </c>
      <c r="C33" s="77">
        <f>'Controls and SOA'!C23</f>
        <v>0</v>
      </c>
      <c r="D33" s="81">
        <f t="shared" si="3"/>
        <v>0</v>
      </c>
      <c r="E33" s="45"/>
      <c r="F33" s="51">
        <f t="shared" si="24"/>
        <v>0</v>
      </c>
      <c r="G33" s="7">
        <f t="shared" si="24"/>
        <v>0</v>
      </c>
      <c r="H33" s="7">
        <f t="shared" si="24"/>
        <v>0</v>
      </c>
      <c r="I33" s="7">
        <f t="shared" si="11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5"/>
        <v>0</v>
      </c>
      <c r="O33" s="7">
        <f t="shared" si="25"/>
        <v>0</v>
      </c>
      <c r="P33" s="7">
        <f t="shared" si="25"/>
        <v>0</v>
      </c>
      <c r="Q33" s="7">
        <f t="shared" si="25"/>
        <v>0</v>
      </c>
      <c r="R33" s="7">
        <f t="shared" si="25"/>
        <v>0</v>
      </c>
      <c r="S33" s="7">
        <f t="shared" si="25"/>
        <v>0</v>
      </c>
      <c r="T33" s="7"/>
      <c r="U33" s="7"/>
      <c r="V33" s="7">
        <f>IF($D33&gt;0,V$16*($D33),0)</f>
        <v>0</v>
      </c>
      <c r="W33" s="7">
        <f t="shared" si="23"/>
        <v>0</v>
      </c>
      <c r="X33" s="7">
        <f t="shared" si="23"/>
        <v>0</v>
      </c>
      <c r="Y33" s="7">
        <f t="shared" si="23"/>
        <v>0</v>
      </c>
      <c r="Z33" s="7">
        <f t="shared" si="22"/>
        <v>0</v>
      </c>
      <c r="AA33" s="7">
        <f t="shared" si="22"/>
        <v>0</v>
      </c>
      <c r="AB33" s="7">
        <f>IF($D33&gt;0,AB$16*($D33),0)</f>
        <v>0</v>
      </c>
      <c r="AC33" s="7">
        <f>IF($D33&gt;0,AC$16*($D33),0)</f>
        <v>0</v>
      </c>
      <c r="AD33" s="7">
        <f t="shared" si="26"/>
        <v>0</v>
      </c>
      <c r="AE33" s="7">
        <f t="shared" si="26"/>
        <v>0</v>
      </c>
      <c r="AF33" s="7">
        <f t="shared" si="26"/>
        <v>0</v>
      </c>
      <c r="AG33" s="7">
        <f t="shared" si="26"/>
        <v>0</v>
      </c>
      <c r="AH33" s="7">
        <f t="shared" si="26"/>
        <v>0</v>
      </c>
      <c r="AI33" s="7">
        <f t="shared" si="26"/>
        <v>0</v>
      </c>
      <c r="AJ33" s="7">
        <f t="shared" si="26"/>
        <v>0</v>
      </c>
      <c r="AK33" s="7">
        <f t="shared" si="26"/>
        <v>0</v>
      </c>
      <c r="AL33" s="7">
        <f t="shared" si="16"/>
        <v>0</v>
      </c>
      <c r="AM33" s="7">
        <f>IF($D33&gt;0,AM$16*($D33),0)</f>
        <v>0</v>
      </c>
      <c r="AN33" s="7"/>
      <c r="AO33" s="7">
        <f>IF($D33&gt;0,AO$16*($D33),0)</f>
        <v>0</v>
      </c>
      <c r="AP33" s="7">
        <f t="shared" si="27"/>
        <v>0</v>
      </c>
      <c r="AQ33" s="7">
        <f t="shared" si="27"/>
        <v>0</v>
      </c>
      <c r="AR33" s="7">
        <f t="shared" si="27"/>
        <v>0</v>
      </c>
      <c r="AS33" s="7"/>
      <c r="AT33" s="7">
        <f>IF($D33&gt;0,AT$16*($D33),0)</f>
        <v>0</v>
      </c>
      <c r="AU33" s="7"/>
      <c r="AV33" s="52">
        <f>IF($D33&gt;0,AV$16*($D33),0)</f>
        <v>0</v>
      </c>
      <c r="AX33" s="36" t="s">
        <v>25</v>
      </c>
      <c r="AY33" s="41">
        <f t="shared" si="8"/>
        <v>0</v>
      </c>
    </row>
    <row r="34" spans="2:51" ht="23.25" x14ac:dyDescent="0.4">
      <c r="B34" s="36" t="s">
        <v>26</v>
      </c>
      <c r="C34" s="77">
        <f>'Controls and SOA'!C24</f>
        <v>0</v>
      </c>
      <c r="D34" s="81">
        <f t="shared" si="3"/>
        <v>0</v>
      </c>
      <c r="E34" s="45"/>
      <c r="F34" s="128"/>
      <c r="G34" s="7"/>
      <c r="H34" s="7"/>
      <c r="I34" s="7">
        <f t="shared" si="11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/>
      <c r="V34" s="7">
        <f>IF($D34&gt;0,V$16*($D34),0)</f>
        <v>0</v>
      </c>
      <c r="W34" s="7">
        <f t="shared" si="23"/>
        <v>0</v>
      </c>
      <c r="X34" s="7">
        <f t="shared" si="23"/>
        <v>0</v>
      </c>
      <c r="Y34" s="7">
        <f t="shared" si="23"/>
        <v>0</v>
      </c>
      <c r="Z34" s="7">
        <f t="shared" si="22"/>
        <v>0</v>
      </c>
      <c r="AA34" s="7">
        <f t="shared" si="22"/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>
        <f>IF($D34&gt;0,AE$16*($D34),0)</f>
        <v>0</v>
      </c>
      <c r="AF34" s="7"/>
      <c r="AG34" s="7"/>
      <c r="AH34" s="7"/>
      <c r="AI34" s="7"/>
      <c r="AJ34" s="7">
        <f>IF($D34&gt;0,AJ$16*($D34),0)</f>
        <v>0</v>
      </c>
      <c r="AK34" s="7">
        <f>IF($D34&gt;0,AK$16*($D34),0)</f>
        <v>0</v>
      </c>
      <c r="AL34" s="7">
        <f t="shared" si="16"/>
        <v>0</v>
      </c>
      <c r="AM34" s="7">
        <f>IF($D34&gt;0,AM$16*($D34),0)</f>
        <v>0</v>
      </c>
      <c r="AN34" s="7">
        <f>IF($D34&gt;0,AN$16*($D34),0)</f>
        <v>0</v>
      </c>
      <c r="AO34" s="7">
        <f>IF($D34&gt;0,AO$16*($D34),0)</f>
        <v>0</v>
      </c>
      <c r="AP34" s="7">
        <f t="shared" si="27"/>
        <v>0</v>
      </c>
      <c r="AQ34" s="7">
        <f t="shared" si="27"/>
        <v>0</v>
      </c>
      <c r="AR34" s="7">
        <f t="shared" si="27"/>
        <v>0</v>
      </c>
      <c r="AS34" s="7"/>
      <c r="AT34" s="7"/>
      <c r="AU34" s="7"/>
      <c r="AV34" s="52">
        <f>IF($D34&gt;0,AV$16*($D34),0)</f>
        <v>0</v>
      </c>
      <c r="AX34" s="36" t="s">
        <v>26</v>
      </c>
      <c r="AY34" s="41">
        <f t="shared" si="8"/>
        <v>0</v>
      </c>
    </row>
    <row r="35" spans="2:51" x14ac:dyDescent="0.4">
      <c r="B35" s="36" t="s">
        <v>27</v>
      </c>
      <c r="C35" s="77">
        <f>'Controls and SOA'!C25</f>
        <v>0</v>
      </c>
      <c r="D35" s="81">
        <f t="shared" si="3"/>
        <v>0</v>
      </c>
      <c r="E35" s="45"/>
      <c r="F35" s="128"/>
      <c r="G35" s="7"/>
      <c r="H35" s="7"/>
      <c r="I35" s="7">
        <f t="shared" si="11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ref="X35:Y38" si="28">IF($D35&gt;0,X$16*($D35),0)</f>
        <v>0</v>
      </c>
      <c r="Y35" s="7">
        <f t="shared" si="28"/>
        <v>0</v>
      </c>
      <c r="Z35" s="7">
        <f t="shared" si="22"/>
        <v>0</v>
      </c>
      <c r="AA35" s="7">
        <f t="shared" si="22"/>
        <v>0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>
        <f t="shared" si="16"/>
        <v>0</v>
      </c>
      <c r="AM35" s="7"/>
      <c r="AN35" s="7"/>
      <c r="AO35" s="7"/>
      <c r="AP35" s="7"/>
      <c r="AQ35" s="7"/>
      <c r="AR35" s="7"/>
      <c r="AS35" s="7"/>
      <c r="AT35" s="7"/>
      <c r="AU35" s="7"/>
      <c r="AV35" s="52"/>
      <c r="AX35" s="36" t="s">
        <v>27</v>
      </c>
      <c r="AY35" s="41">
        <f t="shared" si="8"/>
        <v>0</v>
      </c>
    </row>
    <row r="36" spans="2:51" ht="23.25" x14ac:dyDescent="0.4">
      <c r="B36" s="36" t="s">
        <v>28</v>
      </c>
      <c r="C36" s="77">
        <f>'Controls and SOA'!C26</f>
        <v>0</v>
      </c>
      <c r="D36" s="81">
        <f t="shared" si="3"/>
        <v>0</v>
      </c>
      <c r="E36" s="45"/>
      <c r="F36" s="128"/>
      <c r="G36" s="7"/>
      <c r="H36" s="7"/>
      <c r="I36" s="7">
        <f t="shared" si="11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f t="shared" si="28"/>
        <v>0</v>
      </c>
      <c r="Y36" s="7">
        <f t="shared" si="28"/>
        <v>0</v>
      </c>
      <c r="Z36" s="7">
        <f t="shared" si="22"/>
        <v>0</v>
      </c>
      <c r="AA36" s="7">
        <f t="shared" si="22"/>
        <v>0</v>
      </c>
      <c r="AB36" s="7"/>
      <c r="AC36" s="7"/>
      <c r="AD36" s="7">
        <f>IF($D36&gt;0,AD$16*($D36),0)</f>
        <v>0</v>
      </c>
      <c r="AE36" s="7"/>
      <c r="AF36" s="7"/>
      <c r="AG36" s="7"/>
      <c r="AH36" s="7"/>
      <c r="AI36" s="7"/>
      <c r="AJ36" s="7"/>
      <c r="AK36" s="7">
        <f>IF($D36&gt;0,AK$16*($D36),0)</f>
        <v>0</v>
      </c>
      <c r="AL36" s="7"/>
      <c r="AM36" s="7">
        <f>IF($D36&gt;0,AM$16*($D36),0)</f>
        <v>0</v>
      </c>
      <c r="AN36" s="7"/>
      <c r="AO36" s="7"/>
      <c r="AP36" s="7"/>
      <c r="AQ36" s="7">
        <f t="shared" si="27"/>
        <v>0</v>
      </c>
      <c r="AR36" s="7">
        <f>IF($D36&gt;0,AR$16*($D36),0)</f>
        <v>0</v>
      </c>
      <c r="AS36" s="7"/>
      <c r="AT36" s="7"/>
      <c r="AU36" s="7"/>
      <c r="AV36" s="52"/>
      <c r="AX36" s="36" t="s">
        <v>28</v>
      </c>
      <c r="AY36" s="41">
        <f t="shared" si="8"/>
        <v>0</v>
      </c>
    </row>
    <row r="37" spans="2:51" ht="23.25" x14ac:dyDescent="0.4">
      <c r="B37" s="36" t="s">
        <v>29</v>
      </c>
      <c r="C37" s="77">
        <f>'Controls and SOA'!C27</f>
        <v>0</v>
      </c>
      <c r="D37" s="81">
        <f t="shared" si="3"/>
        <v>0</v>
      </c>
      <c r="E37" s="45"/>
      <c r="F37" s="128"/>
      <c r="G37" s="7"/>
      <c r="H37" s="7"/>
      <c r="I37" s="7">
        <f t="shared" si="11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28"/>
        <v>0</v>
      </c>
      <c r="Y37" s="7">
        <f t="shared" si="28"/>
        <v>0</v>
      </c>
      <c r="Z37" s="7">
        <f t="shared" si="22"/>
        <v>0</v>
      </c>
      <c r="AA37" s="7">
        <f t="shared" si="22"/>
        <v>0</v>
      </c>
      <c r="AB37" s="7"/>
      <c r="AC37" s="7"/>
      <c r="AD37" s="7">
        <f>IF($D37&gt;0,AD$16*($D37),0)</f>
        <v>0</v>
      </c>
      <c r="AE37" s="7"/>
      <c r="AF37" s="7"/>
      <c r="AG37" s="7"/>
      <c r="AH37" s="7"/>
      <c r="AI37" s="7"/>
      <c r="AJ37" s="7"/>
      <c r="AK37" s="7">
        <f>IF($D37&gt;0,AK$16*($D37),0)</f>
        <v>0</v>
      </c>
      <c r="AL37" s="7"/>
      <c r="AM37" s="7">
        <f>IF($D37&gt;0,AM$16*($D37),0)</f>
        <v>0</v>
      </c>
      <c r="AN37" s="7"/>
      <c r="AO37" s="7"/>
      <c r="AP37" s="7"/>
      <c r="AQ37" s="7">
        <f t="shared" si="27"/>
        <v>0</v>
      </c>
      <c r="AR37" s="7">
        <f>IF($D37&gt;0,AR$16*($D37),0)</f>
        <v>0</v>
      </c>
      <c r="AS37" s="7"/>
      <c r="AT37" s="7"/>
      <c r="AU37" s="7"/>
      <c r="AV37" s="52"/>
      <c r="AX37" s="36" t="s">
        <v>29</v>
      </c>
      <c r="AY37" s="41">
        <f t="shared" si="8"/>
        <v>0</v>
      </c>
    </row>
    <row r="38" spans="2:51" x14ac:dyDescent="0.4">
      <c r="B38" s="36" t="s">
        <v>30</v>
      </c>
      <c r="C38" s="77">
        <f>'Controls and SOA'!C28</f>
        <v>0</v>
      </c>
      <c r="D38" s="81">
        <f t="shared" si="3"/>
        <v>0</v>
      </c>
      <c r="E38" s="45"/>
      <c r="F38" s="128"/>
      <c r="G38" s="7"/>
      <c r="H38" s="7"/>
      <c r="I38" s="7">
        <f t="shared" si="11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f t="shared" si="28"/>
        <v>0</v>
      </c>
      <c r="Y38" s="7">
        <f t="shared" si="28"/>
        <v>0</v>
      </c>
      <c r="Z38" s="7">
        <f t="shared" si="22"/>
        <v>0</v>
      </c>
      <c r="AA38" s="7">
        <f t="shared" si="22"/>
        <v>0</v>
      </c>
      <c r="AB38" s="7"/>
      <c r="AC38" s="7"/>
      <c r="AD38" s="7">
        <f>IF($D38&gt;0,AD$16*($D38),0)</f>
        <v>0</v>
      </c>
      <c r="AE38" s="7"/>
      <c r="AF38" s="7"/>
      <c r="AG38" s="7"/>
      <c r="AH38" s="7"/>
      <c r="AI38" s="7"/>
      <c r="AJ38" s="7"/>
      <c r="AK38" s="7">
        <f>IF($D38&gt;0,AK$16*($D38),0)</f>
        <v>0</v>
      </c>
      <c r="AL38" s="7"/>
      <c r="AM38" s="7">
        <f>IF($D38&gt;0,AM$16*($D38),0)</f>
        <v>0</v>
      </c>
      <c r="AN38" s="7"/>
      <c r="AO38" s="7"/>
      <c r="AP38" s="7"/>
      <c r="AQ38" s="7">
        <f t="shared" si="27"/>
        <v>0</v>
      </c>
      <c r="AR38" s="7">
        <f>IF($D38&gt;0,AR$16*($D38),0)</f>
        <v>0</v>
      </c>
      <c r="AS38" s="7"/>
      <c r="AT38" s="7"/>
      <c r="AU38" s="7"/>
      <c r="AV38" s="52"/>
      <c r="AX38" s="36" t="s">
        <v>30</v>
      </c>
      <c r="AY38" s="41">
        <f t="shared" si="8"/>
        <v>0</v>
      </c>
    </row>
    <row r="39" spans="2:51" ht="23.25" x14ac:dyDescent="0.4">
      <c r="B39" s="36" t="s">
        <v>31</v>
      </c>
      <c r="C39" s="77">
        <f>'Controls and SOA'!C29</f>
        <v>0</v>
      </c>
      <c r="D39" s="81">
        <f t="shared" si="3"/>
        <v>0</v>
      </c>
      <c r="E39" s="45"/>
      <c r="F39" s="12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f>IF($D39&gt;0,Z$16*($D39),0)</f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f t="shared" ref="AL39:AL46" si="29">IF($D39&gt;0,AL$16*($D39),0)</f>
        <v>0</v>
      </c>
      <c r="AM39" s="7"/>
      <c r="AN39" s="7"/>
      <c r="AO39" s="7"/>
      <c r="AP39" s="7"/>
      <c r="AQ39" s="7"/>
      <c r="AR39" s="7"/>
      <c r="AS39" s="7"/>
      <c r="AT39" s="7"/>
      <c r="AU39" s="7"/>
      <c r="AV39" s="52"/>
      <c r="AX39" s="36" t="s">
        <v>31</v>
      </c>
      <c r="AY39" s="41">
        <f t="shared" si="8"/>
        <v>0</v>
      </c>
    </row>
    <row r="40" spans="2:51" x14ac:dyDescent="0.4">
      <c r="B40" s="36" t="s">
        <v>32</v>
      </c>
      <c r="C40" s="77">
        <f>'Controls and SOA'!C30</f>
        <v>0</v>
      </c>
      <c r="D40" s="81">
        <f t="shared" si="3"/>
        <v>0</v>
      </c>
      <c r="E40" s="45"/>
      <c r="F40" s="12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f>IF($D40&gt;0,Z$16*($D40),0)</f>
        <v>0</v>
      </c>
      <c r="AA40" s="7"/>
      <c r="AB40" s="7"/>
      <c r="AC40" s="7">
        <f>IF($D40&gt;0,AC$16*($D40),0)</f>
        <v>0</v>
      </c>
      <c r="AD40" s="7"/>
      <c r="AE40" s="7"/>
      <c r="AF40" s="7"/>
      <c r="AG40" s="7"/>
      <c r="AH40" s="7"/>
      <c r="AI40" s="7"/>
      <c r="AJ40" s="7"/>
      <c r="AK40" s="7"/>
      <c r="AL40" s="7">
        <f t="shared" si="29"/>
        <v>0</v>
      </c>
      <c r="AM40" s="7"/>
      <c r="AN40" s="7"/>
      <c r="AO40" s="7"/>
      <c r="AP40" s="7"/>
      <c r="AQ40" s="7"/>
      <c r="AR40" s="7"/>
      <c r="AS40" s="7"/>
      <c r="AT40" s="7"/>
      <c r="AU40" s="7"/>
      <c r="AV40" s="52"/>
      <c r="AX40" s="36" t="s">
        <v>32</v>
      </c>
      <c r="AY40" s="41">
        <f t="shared" si="8"/>
        <v>0</v>
      </c>
    </row>
    <row r="41" spans="2:51" ht="23.25" x14ac:dyDescent="0.4">
      <c r="B41" s="36" t="s">
        <v>33</v>
      </c>
      <c r="C41" s="77">
        <f>'Controls and SOA'!C31</f>
        <v>0</v>
      </c>
      <c r="D41" s="81">
        <f t="shared" si="3"/>
        <v>0</v>
      </c>
      <c r="E41" s="45"/>
      <c r="F41" s="128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f>IF($D41&gt;0,V$16*($D41),0)</f>
        <v>0</v>
      </c>
      <c r="W41" s="7"/>
      <c r="X41" s="7"/>
      <c r="Y41" s="7"/>
      <c r="Z41" s="7"/>
      <c r="AA41" s="7">
        <f>IF($D41&gt;0,AA$16*($D41),0)</f>
        <v>0</v>
      </c>
      <c r="AB41" s="7"/>
      <c r="AC41" s="7"/>
      <c r="AD41" s="7"/>
      <c r="AE41" s="7"/>
      <c r="AF41" s="7">
        <f>IF($D41&gt;0,AF$16*($D41),0)</f>
        <v>0</v>
      </c>
      <c r="AG41" s="7"/>
      <c r="AH41" s="7"/>
      <c r="AI41" s="7"/>
      <c r="AJ41" s="7"/>
      <c r="AK41" s="7"/>
      <c r="AL41" s="7">
        <f t="shared" si="29"/>
        <v>0</v>
      </c>
      <c r="AM41" s="7"/>
      <c r="AN41" s="7"/>
      <c r="AO41" s="7"/>
      <c r="AP41" s="7"/>
      <c r="AQ41" s="7"/>
      <c r="AR41" s="7"/>
      <c r="AS41" s="7"/>
      <c r="AT41" s="7">
        <f>IF($D41&gt;0,AT$16*($D41),0)</f>
        <v>0</v>
      </c>
      <c r="AU41" s="7"/>
      <c r="AV41" s="52"/>
      <c r="AX41" s="36" t="s">
        <v>33</v>
      </c>
      <c r="AY41" s="41">
        <f t="shared" si="8"/>
        <v>0</v>
      </c>
    </row>
    <row r="42" spans="2:51" x14ac:dyDescent="0.4">
      <c r="B42" s="36" t="s">
        <v>34</v>
      </c>
      <c r="C42" s="77">
        <f>'Controls and SOA'!C32</f>
        <v>0</v>
      </c>
      <c r="D42" s="81">
        <f t="shared" si="3"/>
        <v>0</v>
      </c>
      <c r="E42" s="45"/>
      <c r="F42" s="12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/>
      <c r="W42" s="7">
        <f>IF($D42&gt;0,W$16*($D42),0)</f>
        <v>0</v>
      </c>
      <c r="X42" s="7"/>
      <c r="Y42" s="7"/>
      <c r="Z42" s="7"/>
      <c r="AA42" s="7"/>
      <c r="AB42" s="7"/>
      <c r="AC42" s="7">
        <f t="shared" ref="AC42:AC48" si="30">IF($D42&gt;0,AC$16*($D42),0)</f>
        <v>0</v>
      </c>
      <c r="AD42" s="7"/>
      <c r="AE42" s="7"/>
      <c r="AF42" s="7"/>
      <c r="AG42" s="7"/>
      <c r="AH42" s="7"/>
      <c r="AI42" s="7"/>
      <c r="AJ42" s="7"/>
      <c r="AK42" s="7">
        <f t="shared" ref="AK42:AK48" si="31">IF($D42&gt;0,AK$16*($D42),0)</f>
        <v>0</v>
      </c>
      <c r="AL42" s="7">
        <f t="shared" si="29"/>
        <v>0</v>
      </c>
      <c r="AM42" s="7">
        <f t="shared" ref="AM42:AO46" si="32">IF($D42&gt;0,AM$16*($D42),0)</f>
        <v>0</v>
      </c>
      <c r="AN42" s="7">
        <f t="shared" si="32"/>
        <v>0</v>
      </c>
      <c r="AO42" s="7">
        <f t="shared" si="32"/>
        <v>0</v>
      </c>
      <c r="AP42" s="7"/>
      <c r="AQ42" s="7">
        <f>IF($D42&gt;0,AQ$16*($D42),0)</f>
        <v>0</v>
      </c>
      <c r="AR42" s="7">
        <f t="shared" ref="AR42:AS48" si="33">IF($D42&gt;0,AR$16*($D42),0)</f>
        <v>0</v>
      </c>
      <c r="AS42" s="7">
        <f t="shared" si="33"/>
        <v>0</v>
      </c>
      <c r="AT42" s="7"/>
      <c r="AU42" s="7">
        <f>IF($D42&gt;0,AU$16*($D42),0)</f>
        <v>0</v>
      </c>
      <c r="AV42" s="52">
        <f>IF($D42&gt;0,AV$16*($D42),0)</f>
        <v>0</v>
      </c>
      <c r="AX42" s="36" t="s">
        <v>34</v>
      </c>
      <c r="AY42" s="41">
        <f t="shared" si="8"/>
        <v>0</v>
      </c>
    </row>
    <row r="43" spans="2:51" ht="23.25" x14ac:dyDescent="0.4">
      <c r="B43" s="36" t="s">
        <v>35</v>
      </c>
      <c r="C43" s="77">
        <f>'Controls and SOA'!C33</f>
        <v>0</v>
      </c>
      <c r="D43" s="81">
        <f t="shared" si="3"/>
        <v>0</v>
      </c>
      <c r="E43" s="45"/>
      <c r="F43" s="128"/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/>
      <c r="W43" s="7">
        <f>IF($D43&gt;0,W$16*($D43),0)</f>
        <v>0</v>
      </c>
      <c r="X43" s="7"/>
      <c r="Y43" s="7"/>
      <c r="Z43" s="7"/>
      <c r="AA43" s="7"/>
      <c r="AB43" s="7"/>
      <c r="AC43" s="7">
        <f t="shared" si="30"/>
        <v>0</v>
      </c>
      <c r="AD43" s="7"/>
      <c r="AE43" s="7"/>
      <c r="AF43" s="7"/>
      <c r="AG43" s="7"/>
      <c r="AH43" s="7"/>
      <c r="AI43" s="7"/>
      <c r="AJ43" s="7"/>
      <c r="AK43" s="7">
        <f t="shared" si="31"/>
        <v>0</v>
      </c>
      <c r="AL43" s="7">
        <f t="shared" si="29"/>
        <v>0</v>
      </c>
      <c r="AM43" s="7">
        <f t="shared" si="32"/>
        <v>0</v>
      </c>
      <c r="AN43" s="7">
        <f t="shared" si="32"/>
        <v>0</v>
      </c>
      <c r="AO43" s="7">
        <f t="shared" si="32"/>
        <v>0</v>
      </c>
      <c r="AP43" s="7">
        <f>IF($D43&gt;0,AP$16*($D43),0)</f>
        <v>0</v>
      </c>
      <c r="AQ43" s="7">
        <f>IF($D43&gt;0,AQ$16*($D43),0)</f>
        <v>0</v>
      </c>
      <c r="AR43" s="7">
        <f t="shared" si="33"/>
        <v>0</v>
      </c>
      <c r="AS43" s="7">
        <f t="shared" si="33"/>
        <v>0</v>
      </c>
      <c r="AT43" s="7"/>
      <c r="AU43" s="7">
        <f>IF($D43&gt;0,AU$16*($D43),0)</f>
        <v>0</v>
      </c>
      <c r="AV43" s="52">
        <f>IF($D43&gt;0,AV$16*($D43),0)</f>
        <v>0</v>
      </c>
      <c r="AX43" s="36" t="s">
        <v>35</v>
      </c>
      <c r="AY43" s="41">
        <f t="shared" si="8"/>
        <v>0</v>
      </c>
    </row>
    <row r="44" spans="2:51" ht="23.25" x14ac:dyDescent="0.4">
      <c r="B44" s="36" t="s">
        <v>36</v>
      </c>
      <c r="C44" s="77">
        <f>'Controls and SOA'!C34</f>
        <v>0</v>
      </c>
      <c r="D44" s="81">
        <f t="shared" si="3"/>
        <v>0</v>
      </c>
      <c r="E44" s="45"/>
      <c r="F44" s="12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30"/>
        <v>0</v>
      </c>
      <c r="AD44" s="7"/>
      <c r="AE44" s="7"/>
      <c r="AF44" s="7"/>
      <c r="AG44" s="7"/>
      <c r="AH44" s="7"/>
      <c r="AI44" s="7"/>
      <c r="AJ44" s="7"/>
      <c r="AK44" s="7">
        <f t="shared" si="31"/>
        <v>0</v>
      </c>
      <c r="AL44" s="7">
        <f t="shared" si="29"/>
        <v>0</v>
      </c>
      <c r="AM44" s="7">
        <f t="shared" si="32"/>
        <v>0</v>
      </c>
      <c r="AN44" s="7">
        <f t="shared" si="32"/>
        <v>0</v>
      </c>
      <c r="AO44" s="7">
        <f t="shared" si="32"/>
        <v>0</v>
      </c>
      <c r="AP44" s="7"/>
      <c r="AQ44" s="7">
        <f t="shared" ref="AQ44:AQ50" si="34">IF($D44&gt;0,AQ$16*($D44),0)</f>
        <v>0</v>
      </c>
      <c r="AR44" s="7">
        <f t="shared" si="33"/>
        <v>0</v>
      </c>
      <c r="AS44" s="7">
        <f t="shared" si="33"/>
        <v>0</v>
      </c>
      <c r="AT44" s="7"/>
      <c r="AU44" s="7">
        <f>IF($D44&gt;0,AU$16*($D44),0)</f>
        <v>0</v>
      </c>
      <c r="AV44" s="52"/>
      <c r="AX44" s="36" t="s">
        <v>36</v>
      </c>
      <c r="AY44" s="41">
        <f t="shared" si="8"/>
        <v>0</v>
      </c>
    </row>
    <row r="45" spans="2:51" ht="23.25" x14ac:dyDescent="0.4">
      <c r="B45" s="36" t="s">
        <v>37</v>
      </c>
      <c r="C45" s="77">
        <f>'Controls and SOA'!C35</f>
        <v>0</v>
      </c>
      <c r="D45" s="81">
        <f t="shared" si="3"/>
        <v>0</v>
      </c>
      <c r="E45" s="45"/>
      <c r="F45" s="12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30"/>
        <v>0</v>
      </c>
      <c r="AD45" s="7"/>
      <c r="AE45" s="7"/>
      <c r="AF45" s="7"/>
      <c r="AG45" s="7"/>
      <c r="AH45" s="7"/>
      <c r="AI45" s="7"/>
      <c r="AJ45" s="7"/>
      <c r="AK45" s="7">
        <f t="shared" si="31"/>
        <v>0</v>
      </c>
      <c r="AL45" s="7">
        <f t="shared" si="29"/>
        <v>0</v>
      </c>
      <c r="AM45" s="7">
        <f t="shared" si="32"/>
        <v>0</v>
      </c>
      <c r="AN45" s="7">
        <f t="shared" si="32"/>
        <v>0</v>
      </c>
      <c r="AO45" s="7">
        <f t="shared" si="32"/>
        <v>0</v>
      </c>
      <c r="AP45" s="7"/>
      <c r="AQ45" s="7">
        <f t="shared" si="34"/>
        <v>0</v>
      </c>
      <c r="AR45" s="7">
        <f t="shared" si="33"/>
        <v>0</v>
      </c>
      <c r="AS45" s="7">
        <f t="shared" si="33"/>
        <v>0</v>
      </c>
      <c r="AT45" s="7"/>
      <c r="AU45" s="7">
        <f>IF($D45&gt;0,AU$16*($D45),0)</f>
        <v>0</v>
      </c>
      <c r="AV45" s="52"/>
      <c r="AX45" s="36" t="s">
        <v>37</v>
      </c>
      <c r="AY45" s="41">
        <f t="shared" si="8"/>
        <v>0</v>
      </c>
    </row>
    <row r="46" spans="2:51" ht="23.25" x14ac:dyDescent="0.4">
      <c r="B46" s="36" t="s">
        <v>38</v>
      </c>
      <c r="C46" s="77">
        <f>'Controls and SOA'!C36</f>
        <v>0</v>
      </c>
      <c r="D46" s="81">
        <f t="shared" si="3"/>
        <v>0</v>
      </c>
      <c r="E46" s="45"/>
      <c r="F46" s="12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f t="shared" si="30"/>
        <v>0</v>
      </c>
      <c r="AD46" s="7"/>
      <c r="AE46" s="7"/>
      <c r="AF46" s="7"/>
      <c r="AG46" s="7"/>
      <c r="AH46" s="7"/>
      <c r="AI46" s="7"/>
      <c r="AJ46" s="7"/>
      <c r="AK46" s="7">
        <f t="shared" si="31"/>
        <v>0</v>
      </c>
      <c r="AL46" s="7">
        <f t="shared" si="29"/>
        <v>0</v>
      </c>
      <c r="AM46" s="7">
        <f t="shared" si="32"/>
        <v>0</v>
      </c>
      <c r="AN46" s="7">
        <f t="shared" si="32"/>
        <v>0</v>
      </c>
      <c r="AO46" s="7">
        <f t="shared" si="32"/>
        <v>0</v>
      </c>
      <c r="AP46" s="7"/>
      <c r="AQ46" s="7">
        <f t="shared" si="34"/>
        <v>0</v>
      </c>
      <c r="AR46" s="7">
        <f t="shared" si="33"/>
        <v>0</v>
      </c>
      <c r="AS46" s="7">
        <f t="shared" si="33"/>
        <v>0</v>
      </c>
      <c r="AT46" s="7"/>
      <c r="AU46" s="7">
        <f>IF($D46&gt;0,AU$16*($D46),0)</f>
        <v>0</v>
      </c>
      <c r="AV46" s="52"/>
      <c r="AX46" s="36" t="s">
        <v>38</v>
      </c>
      <c r="AY46" s="41">
        <f t="shared" si="8"/>
        <v>0</v>
      </c>
    </row>
    <row r="47" spans="2:51" ht="34.9" x14ac:dyDescent="0.4">
      <c r="B47" s="36" t="s">
        <v>39</v>
      </c>
      <c r="C47" s="77">
        <f>'Controls and SOA'!C37</f>
        <v>0</v>
      </c>
      <c r="D47" s="81">
        <f t="shared" si="3"/>
        <v>0</v>
      </c>
      <c r="E47" s="45"/>
      <c r="F47" s="128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si="30"/>
        <v>0</v>
      </c>
      <c r="AD47" s="7"/>
      <c r="AE47" s="7"/>
      <c r="AF47" s="7"/>
      <c r="AG47" s="7"/>
      <c r="AH47" s="7"/>
      <c r="AI47" s="7"/>
      <c r="AJ47" s="7"/>
      <c r="AK47" s="7">
        <f t="shared" si="31"/>
        <v>0</v>
      </c>
      <c r="AL47" s="7"/>
      <c r="AM47" s="7">
        <f>IF($D47&gt;0,AM$16*($D47),0)</f>
        <v>0</v>
      </c>
      <c r="AN47" s="7"/>
      <c r="AO47" s="7">
        <f>IF($D47&gt;0,AO$16*($D47),0)</f>
        <v>0</v>
      </c>
      <c r="AP47" s="7"/>
      <c r="AQ47" s="7">
        <f t="shared" si="34"/>
        <v>0</v>
      </c>
      <c r="AR47" s="7">
        <f t="shared" si="33"/>
        <v>0</v>
      </c>
      <c r="AS47" s="7">
        <f t="shared" si="33"/>
        <v>0</v>
      </c>
      <c r="AT47" s="7"/>
      <c r="AU47" s="7"/>
      <c r="AV47" s="52"/>
      <c r="AX47" s="36" t="s">
        <v>39</v>
      </c>
      <c r="AY47" s="41">
        <f t="shared" si="8"/>
        <v>0</v>
      </c>
    </row>
    <row r="48" spans="2:51" ht="23.25" x14ac:dyDescent="0.4">
      <c r="B48" s="36" t="s">
        <v>40</v>
      </c>
      <c r="C48" s="77">
        <f>'Controls and SOA'!C38</f>
        <v>0</v>
      </c>
      <c r="D48" s="81">
        <f t="shared" si="3"/>
        <v>0</v>
      </c>
      <c r="E48" s="45"/>
      <c r="F48" s="128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f t="shared" si="30"/>
        <v>0</v>
      </c>
      <c r="AD48" s="7"/>
      <c r="AE48" s="7"/>
      <c r="AF48" s="7"/>
      <c r="AG48" s="7"/>
      <c r="AH48" s="7"/>
      <c r="AI48" s="7"/>
      <c r="AJ48" s="7"/>
      <c r="AK48" s="7">
        <f t="shared" si="31"/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>IF($D48&gt;0,AP$16*($D48),0)</f>
        <v>0</v>
      </c>
      <c r="AQ48" s="7">
        <f t="shared" si="34"/>
        <v>0</v>
      </c>
      <c r="AR48" s="7">
        <f t="shared" si="33"/>
        <v>0</v>
      </c>
      <c r="AS48" s="7">
        <f t="shared" si="33"/>
        <v>0</v>
      </c>
      <c r="AT48" s="7"/>
      <c r="AU48" s="7">
        <f>IF($D48&gt;0,AU$16*($D48),0)</f>
        <v>0</v>
      </c>
      <c r="AV48" s="52"/>
      <c r="AX48" s="36" t="s">
        <v>40</v>
      </c>
      <c r="AY48" s="41">
        <f t="shared" si="8"/>
        <v>0</v>
      </c>
    </row>
    <row r="49" spans="2:51" ht="23.25" x14ac:dyDescent="0.4">
      <c r="B49" s="36" t="s">
        <v>41</v>
      </c>
      <c r="C49" s="77">
        <f>'Controls and SOA'!C39</f>
        <v>0</v>
      </c>
      <c r="D49" s="81">
        <f t="shared" ref="D49:D80" si="35">IF(C49="NA", 0, IF(C49=0,0,5-C49))</f>
        <v>0</v>
      </c>
      <c r="E49" s="45"/>
      <c r="F49" s="128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>IF($D49&gt;0,X$16*($D49),0)</f>
        <v>0</v>
      </c>
      <c r="Y49" s="7">
        <f>IF($D49&gt;0,Y$16*($D49),0)</f>
        <v>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>
        <f>IF($D49&gt;0,AL$16*($D49),0)</f>
        <v>0</v>
      </c>
      <c r="AM49" s="7"/>
      <c r="AN49" s="7"/>
      <c r="AO49" s="7">
        <f>IF($D49&gt;0,AO$16*($D49),0)</f>
        <v>0</v>
      </c>
      <c r="AP49" s="7"/>
      <c r="AQ49" s="7"/>
      <c r="AR49" s="7"/>
      <c r="AS49" s="7">
        <f t="shared" ref="AS49:AS54" si="36">IF($D49&gt;0,AS$16*($D49),0)</f>
        <v>0</v>
      </c>
      <c r="AT49" s="7"/>
      <c r="AU49" s="7"/>
      <c r="AV49" s="52"/>
      <c r="AX49" s="36" t="s">
        <v>41</v>
      </c>
      <c r="AY49" s="41">
        <f t="shared" ref="AY49:AY80" si="37">MAX(F49:AV49)</f>
        <v>0</v>
      </c>
    </row>
    <row r="50" spans="2:51" ht="23.25" x14ac:dyDescent="0.4">
      <c r="B50" s="36" t="s">
        <v>42</v>
      </c>
      <c r="C50" s="77">
        <f>'Controls and SOA'!C40</f>
        <v>0</v>
      </c>
      <c r="D50" s="81">
        <f t="shared" si="35"/>
        <v>0</v>
      </c>
      <c r="E50" s="45"/>
      <c r="F50" s="128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ref="AC50:AC57" si="38">IF($D50&gt;0,AC$16*($D50),0)</f>
        <v>0</v>
      </c>
      <c r="AD50" s="7"/>
      <c r="AE50" s="7"/>
      <c r="AF50" s="7"/>
      <c r="AG50" s="7"/>
      <c r="AH50" s="7"/>
      <c r="AI50" s="7"/>
      <c r="AJ50" s="7"/>
      <c r="AK50" s="7">
        <f>IF($D50&gt;0,AK$16*($D50),0)</f>
        <v>0</v>
      </c>
      <c r="AL50" s="7">
        <f>IF($D50&gt;0,AL$16*($D50),0)</f>
        <v>0</v>
      </c>
      <c r="AM50" s="7">
        <f>IF($D50&gt;0,AM$16*($D50),0)</f>
        <v>0</v>
      </c>
      <c r="AN50" s="7"/>
      <c r="AO50" s="7">
        <f>IF($D50&gt;0,AO$16*($D50),0)</f>
        <v>0</v>
      </c>
      <c r="AP50" s="7"/>
      <c r="AQ50" s="7">
        <f t="shared" si="34"/>
        <v>0</v>
      </c>
      <c r="AR50" s="7">
        <f>IF($D50&gt;0,AR$16*($D50),0)</f>
        <v>0</v>
      </c>
      <c r="AS50" s="7">
        <f t="shared" si="36"/>
        <v>0</v>
      </c>
      <c r="AT50" s="7"/>
      <c r="AU50" s="7"/>
      <c r="AV50" s="52"/>
      <c r="AX50" s="36" t="s">
        <v>42</v>
      </c>
      <c r="AY50" s="41">
        <f t="shared" si="37"/>
        <v>0</v>
      </c>
    </row>
    <row r="51" spans="2:51" ht="23.25" x14ac:dyDescent="0.4">
      <c r="B51" s="36" t="s">
        <v>43</v>
      </c>
      <c r="C51" s="77">
        <f>'Controls and SOA'!C41</f>
        <v>0</v>
      </c>
      <c r="D51" s="81">
        <f t="shared" si="35"/>
        <v>0</v>
      </c>
      <c r="E51" s="45"/>
      <c r="F51" s="128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>
        <f>IF($D51&gt;0,W$16*($D51),0)</f>
        <v>0</v>
      </c>
      <c r="X51" s="7"/>
      <c r="Y51" s="7"/>
      <c r="Z51" s="7"/>
      <c r="AA51" s="7"/>
      <c r="AB51" s="7"/>
      <c r="AC51" s="7">
        <f t="shared" si="38"/>
        <v>0</v>
      </c>
      <c r="AD51" s="7"/>
      <c r="AE51" s="7"/>
      <c r="AF51" s="7"/>
      <c r="AG51" s="7"/>
      <c r="AH51" s="7"/>
      <c r="AI51" s="7"/>
      <c r="AJ51" s="7"/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>IF($D51&gt;0,AQ$16*($D51),0)</f>
        <v>0</v>
      </c>
      <c r="AR51" s="7">
        <f>IF($D51&gt;0,AR$16*($D51),0)</f>
        <v>0</v>
      </c>
      <c r="AS51" s="7">
        <f t="shared" si="36"/>
        <v>0</v>
      </c>
      <c r="AT51" s="7"/>
      <c r="AU51" s="7">
        <f>IF($D51&gt;0,AU$16*($D51),0)</f>
        <v>0</v>
      </c>
      <c r="AV51" s="52">
        <f>IF($D51&gt;0,AV$16*($D51),0)</f>
        <v>0</v>
      </c>
      <c r="AX51" s="36" t="s">
        <v>43</v>
      </c>
      <c r="AY51" s="41">
        <f t="shared" si="37"/>
        <v>0</v>
      </c>
    </row>
    <row r="52" spans="2:51" ht="23.25" x14ac:dyDescent="0.4">
      <c r="B52" s="36" t="s">
        <v>44</v>
      </c>
      <c r="C52" s="77">
        <f>'Controls and SOA'!C42</f>
        <v>0</v>
      </c>
      <c r="D52" s="81">
        <f t="shared" si="35"/>
        <v>0</v>
      </c>
      <c r="E52" s="45"/>
      <c r="F52" s="12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38"/>
        <v>0</v>
      </c>
      <c r="AD52" s="7"/>
      <c r="AE52" s="7"/>
      <c r="AF52" s="7"/>
      <c r="AG52" s="7"/>
      <c r="AH52" s="7"/>
      <c r="AI52" s="7"/>
      <c r="AJ52" s="7"/>
      <c r="AK52" s="7">
        <f>IF($D52&gt;0,AK$16*($D52),0)</f>
        <v>0</v>
      </c>
      <c r="AL52" s="7"/>
      <c r="AM52" s="7"/>
      <c r="AN52" s="7"/>
      <c r="AO52" s="7"/>
      <c r="AP52" s="7"/>
      <c r="AQ52" s="7"/>
      <c r="AR52" s="7"/>
      <c r="AS52" s="7">
        <f t="shared" si="36"/>
        <v>0</v>
      </c>
      <c r="AT52" s="7"/>
      <c r="AU52" s="7"/>
      <c r="AV52" s="52"/>
      <c r="AX52" s="36" t="s">
        <v>44</v>
      </c>
      <c r="AY52" s="41">
        <f t="shared" si="37"/>
        <v>0</v>
      </c>
    </row>
    <row r="53" spans="2:51" ht="23.25" x14ac:dyDescent="0.4">
      <c r="B53" s="36" t="s">
        <v>45</v>
      </c>
      <c r="C53" s="77">
        <f>'Controls and SOA'!C43</f>
        <v>0</v>
      </c>
      <c r="D53" s="81">
        <f t="shared" si="35"/>
        <v>0</v>
      </c>
      <c r="E53" s="45"/>
      <c r="F53" s="12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f t="shared" si="38"/>
        <v>0</v>
      </c>
      <c r="AD53" s="7"/>
      <c r="AE53" s="7"/>
      <c r="AF53" s="7"/>
      <c r="AG53" s="7"/>
      <c r="AH53" s="7"/>
      <c r="AI53" s="7"/>
      <c r="AJ53" s="7"/>
      <c r="AK53" s="7">
        <f>IF($D53&gt;0,AK$16*($D53),0)</f>
        <v>0</v>
      </c>
      <c r="AL53" s="7"/>
      <c r="AM53" s="7"/>
      <c r="AN53" s="7"/>
      <c r="AO53" s="7"/>
      <c r="AP53" s="7"/>
      <c r="AQ53" s="7"/>
      <c r="AR53" s="7"/>
      <c r="AS53" s="7">
        <f t="shared" si="36"/>
        <v>0</v>
      </c>
      <c r="AT53" s="7"/>
      <c r="AU53" s="7"/>
      <c r="AV53" s="52"/>
      <c r="AX53" s="36" t="s">
        <v>45</v>
      </c>
      <c r="AY53" s="41">
        <f t="shared" si="37"/>
        <v>0</v>
      </c>
    </row>
    <row r="54" spans="2:51" ht="23.25" x14ac:dyDescent="0.4">
      <c r="B54" s="36" t="s">
        <v>46</v>
      </c>
      <c r="C54" s="77">
        <f>'Controls and SOA'!C44</f>
        <v>0</v>
      </c>
      <c r="D54" s="81">
        <f t="shared" si="35"/>
        <v>0</v>
      </c>
      <c r="E54" s="45"/>
      <c r="F54" s="12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f t="shared" si="38"/>
        <v>0</v>
      </c>
      <c r="AD54" s="7"/>
      <c r="AE54" s="7"/>
      <c r="AF54" s="7"/>
      <c r="AG54" s="7"/>
      <c r="AH54" s="7"/>
      <c r="AI54" s="7"/>
      <c r="AJ54" s="7"/>
      <c r="AK54" s="7">
        <f>IF($D54&gt;0,AK$16*($D54),0)</f>
        <v>0</v>
      </c>
      <c r="AL54" s="7">
        <f>IF($D54&gt;0,AL$16*($D54),0)</f>
        <v>0</v>
      </c>
      <c r="AM54" s="7"/>
      <c r="AN54" s="7">
        <f>IF($D54&gt;0,AN$16*($D54),0)</f>
        <v>0</v>
      </c>
      <c r="AO54" s="7"/>
      <c r="AP54" s="7"/>
      <c r="AQ54" s="7"/>
      <c r="AR54" s="7">
        <f>IF($D54&gt;0,AR$16*($D54),0)</f>
        <v>0</v>
      </c>
      <c r="AS54" s="7">
        <f t="shared" si="36"/>
        <v>0</v>
      </c>
      <c r="AT54" s="7"/>
      <c r="AU54" s="7"/>
      <c r="AV54" s="52"/>
      <c r="AX54" s="36" t="s">
        <v>46</v>
      </c>
      <c r="AY54" s="41">
        <f t="shared" si="37"/>
        <v>0</v>
      </c>
    </row>
    <row r="55" spans="2:51" ht="23.25" x14ac:dyDescent="0.4">
      <c r="B55" s="36" t="s">
        <v>47</v>
      </c>
      <c r="C55" s="77">
        <f>'Controls and SOA'!C45</f>
        <v>0</v>
      </c>
      <c r="D55" s="81">
        <f t="shared" si="35"/>
        <v>0</v>
      </c>
      <c r="E55" s="45"/>
      <c r="F55" s="12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f t="shared" si="38"/>
        <v>0</v>
      </c>
      <c r="AD55" s="7"/>
      <c r="AE55" s="7"/>
      <c r="AF55" s="7"/>
      <c r="AG55" s="7">
        <f>IF($D55&gt;0,AG$16*($D55),0)</f>
        <v>0</v>
      </c>
      <c r="AH55" s="7">
        <f>IF($D55&gt;0,AH$16*($D55),0)</f>
        <v>0</v>
      </c>
      <c r="AI55" s="7">
        <f>IF($D55&gt;0,AI$16*($D55),0)</f>
        <v>0</v>
      </c>
      <c r="AJ55" s="7"/>
      <c r="AK55" s="7"/>
      <c r="AL55" s="7">
        <f>IF($D55&gt;0,AL$16*($D55),0)</f>
        <v>0</v>
      </c>
      <c r="AM55" s="7"/>
      <c r="AN55" s="7">
        <f>IF($D55&gt;0,AN$16*($D55),0)</f>
        <v>0</v>
      </c>
      <c r="AO55" s="7"/>
      <c r="AP55" s="7"/>
      <c r="AQ55" s="7"/>
      <c r="AR55" s="7"/>
      <c r="AS55" s="7"/>
      <c r="AT55" s="7"/>
      <c r="AU55" s="7"/>
      <c r="AV55" s="52"/>
      <c r="AX55" s="36" t="s">
        <v>47</v>
      </c>
      <c r="AY55" s="41">
        <f t="shared" si="37"/>
        <v>0</v>
      </c>
    </row>
    <row r="56" spans="2:51" ht="23.25" x14ac:dyDescent="0.4">
      <c r="B56" s="36" t="s">
        <v>48</v>
      </c>
      <c r="C56" s="77">
        <f>'Controls and SOA'!C46</f>
        <v>0</v>
      </c>
      <c r="D56" s="81">
        <f t="shared" si="35"/>
        <v>0</v>
      </c>
      <c r="E56" s="45"/>
      <c r="F56" s="128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/>
      <c r="W56" s="7">
        <f>IF($D56&gt;0,W$16*($D56),0)</f>
        <v>0</v>
      </c>
      <c r="X56" s="7"/>
      <c r="Y56" s="7"/>
      <c r="Z56" s="7"/>
      <c r="AA56" s="7"/>
      <c r="AB56" s="7"/>
      <c r="AC56" s="7">
        <f t="shared" si="38"/>
        <v>0</v>
      </c>
      <c r="AD56" s="7">
        <f>IF($D56&gt;0,AD$16*($D56),0)</f>
        <v>0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>IF($D56&gt;0,AO$16*($D56),0)</f>
        <v>0</v>
      </c>
      <c r="AP56" s="7"/>
      <c r="AQ56" s="7"/>
      <c r="AR56" s="7"/>
      <c r="AS56" s="7"/>
      <c r="AT56" s="7"/>
      <c r="AU56" s="7"/>
      <c r="AV56" s="52">
        <f>IF($D56&gt;0,AV$16*($D56),0)</f>
        <v>0</v>
      </c>
      <c r="AX56" s="36" t="s">
        <v>48</v>
      </c>
      <c r="AY56" s="41">
        <f t="shared" si="37"/>
        <v>0</v>
      </c>
    </row>
    <row r="57" spans="2:51" x14ac:dyDescent="0.4">
      <c r="B57" s="36" t="s">
        <v>49</v>
      </c>
      <c r="C57" s="77">
        <f>'Controls and SOA'!C47</f>
        <v>0</v>
      </c>
      <c r="D57" s="81">
        <f t="shared" si="35"/>
        <v>0</v>
      </c>
      <c r="E57" s="45"/>
      <c r="F57" s="128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/>
      <c r="W57" s="7">
        <f>IF($D57&gt;0,W$16*($D57),0)</f>
        <v>0</v>
      </c>
      <c r="X57" s="7"/>
      <c r="Y57" s="7"/>
      <c r="Z57" s="7"/>
      <c r="AA57" s="7"/>
      <c r="AB57" s="7"/>
      <c r="AC57" s="7">
        <f t="shared" si="38"/>
        <v>0</v>
      </c>
      <c r="AD57" s="7">
        <f>IF($D57&gt;0,AD$16*($D57),0)</f>
        <v>0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>IF($D57&gt;0,AO$16*($D57),0)</f>
        <v>0</v>
      </c>
      <c r="AP57" s="7"/>
      <c r="AQ57" s="7"/>
      <c r="AR57" s="7"/>
      <c r="AS57" s="7"/>
      <c r="AT57" s="7"/>
      <c r="AU57" s="7"/>
      <c r="AV57" s="52">
        <f>IF($D57&gt;0,AV$16*($D57),0)</f>
        <v>0</v>
      </c>
      <c r="AX57" s="36" t="s">
        <v>49</v>
      </c>
      <c r="AY57" s="41">
        <f t="shared" si="37"/>
        <v>0</v>
      </c>
    </row>
    <row r="58" spans="2:51" ht="23.25" x14ac:dyDescent="0.4">
      <c r="B58" s="36" t="s">
        <v>50</v>
      </c>
      <c r="C58" s="77">
        <f>'Controls and SOA'!C48</f>
        <v>0</v>
      </c>
      <c r="D58" s="81">
        <f t="shared" si="35"/>
        <v>0</v>
      </c>
      <c r="E58" s="45"/>
      <c r="F58" s="128"/>
      <c r="G58" s="7"/>
      <c r="H58" s="7"/>
      <c r="I58" s="7">
        <f t="shared" ref="I58:L59" si="39">IF($D58&gt;0,I$16*($D58),0)</f>
        <v>0</v>
      </c>
      <c r="J58" s="7">
        <f t="shared" si="39"/>
        <v>0</v>
      </c>
      <c r="K58" s="7">
        <f t="shared" si="39"/>
        <v>0</v>
      </c>
      <c r="L58" s="7">
        <f t="shared" si="39"/>
        <v>0</v>
      </c>
      <c r="M58" s="7"/>
      <c r="N58" s="7"/>
      <c r="O58" s="7"/>
      <c r="P58" s="7"/>
      <c r="Q58" s="7"/>
      <c r="R58" s="7"/>
      <c r="S58" s="7"/>
      <c r="T58" s="7"/>
      <c r="U58" s="7">
        <f>IF($D58&gt;0,U$16*($D58),0)</f>
        <v>0</v>
      </c>
      <c r="V58" s="7"/>
      <c r="W58" s="7"/>
      <c r="X58" s="7">
        <f t="shared" ref="X58:Y60" si="40">IF($D58&gt;0,X$16*($D58),0)</f>
        <v>0</v>
      </c>
      <c r="Y58" s="7">
        <f t="shared" si="40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>
        <f>IF($D58&gt;0,AR$16*($D58),0)</f>
        <v>0</v>
      </c>
      <c r="AS58" s="7">
        <f>IF($D58&gt;0,AS$16*($D58),0)</f>
        <v>0</v>
      </c>
      <c r="AT58" s="7"/>
      <c r="AU58" s="7"/>
      <c r="AV58" s="52"/>
      <c r="AX58" s="36" t="s">
        <v>50</v>
      </c>
      <c r="AY58" s="41">
        <f t="shared" si="37"/>
        <v>0</v>
      </c>
    </row>
    <row r="59" spans="2:51" ht="23.25" x14ac:dyDescent="0.4">
      <c r="B59" s="36" t="s">
        <v>51</v>
      </c>
      <c r="C59" s="77">
        <f>'Controls and SOA'!C49</f>
        <v>0</v>
      </c>
      <c r="D59" s="81">
        <f t="shared" si="35"/>
        <v>0</v>
      </c>
      <c r="E59" s="45"/>
      <c r="F59" s="128"/>
      <c r="G59" s="7"/>
      <c r="H59" s="7"/>
      <c r="I59" s="7">
        <f t="shared" si="39"/>
        <v>0</v>
      </c>
      <c r="J59" s="7">
        <f t="shared" si="39"/>
        <v>0</v>
      </c>
      <c r="K59" s="7">
        <f t="shared" si="39"/>
        <v>0</v>
      </c>
      <c r="L59" s="7">
        <f t="shared" si="39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/>
      <c r="U59" s="7">
        <f>IF($D59&gt;0,U$16*($D59),0)</f>
        <v>0</v>
      </c>
      <c r="V59" s="7"/>
      <c r="W59" s="7"/>
      <c r="X59" s="7">
        <f t="shared" si="40"/>
        <v>0</v>
      </c>
      <c r="Y59" s="7">
        <f t="shared" si="40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>
        <f>IF($D59&gt;0,AR$16*($D59),0)</f>
        <v>0</v>
      </c>
      <c r="AS59" s="7">
        <f>IF($D59&gt;0,AS$16*($D59),0)</f>
        <v>0</v>
      </c>
      <c r="AT59" s="7"/>
      <c r="AU59" s="7"/>
      <c r="AV59" s="52"/>
      <c r="AX59" s="36" t="s">
        <v>51</v>
      </c>
      <c r="AY59" s="41">
        <f t="shared" si="37"/>
        <v>0</v>
      </c>
    </row>
    <row r="60" spans="2:51" ht="23.25" x14ac:dyDescent="0.4">
      <c r="B60" s="36" t="s">
        <v>52</v>
      </c>
      <c r="C60" s="77">
        <f>'Controls and SOA'!C50</f>
        <v>0</v>
      </c>
      <c r="D60" s="81">
        <f t="shared" si="35"/>
        <v>0</v>
      </c>
      <c r="E60" s="45"/>
      <c r="F60" s="51">
        <f t="shared" ref="F60:F69" si="41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42">IF($D60&gt;0,R$16*($D60),0)</f>
        <v>0</v>
      </c>
      <c r="S60" s="7"/>
      <c r="T60" s="7"/>
      <c r="U60" s="7">
        <f>IF($D60&gt;0,U$16*($D60),0)</f>
        <v>0</v>
      </c>
      <c r="V60" s="7">
        <f t="shared" ref="V60:V69" si="43">IF($D60&gt;0,V$16*($D60),0)</f>
        <v>0</v>
      </c>
      <c r="W60" s="7"/>
      <c r="X60" s="7">
        <f t="shared" si="40"/>
        <v>0</v>
      </c>
      <c r="Y60" s="7">
        <f t="shared" si="40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>
        <f>IF($D60&gt;0,AR$16*($D60),0)</f>
        <v>0</v>
      </c>
      <c r="AS60" s="7"/>
      <c r="AT60" s="7"/>
      <c r="AU60" s="7"/>
      <c r="AV60" s="52"/>
      <c r="AX60" s="36" t="s">
        <v>52</v>
      </c>
      <c r="AY60" s="41">
        <f t="shared" si="37"/>
        <v>0</v>
      </c>
    </row>
    <row r="61" spans="2:51" ht="34.9" x14ac:dyDescent="0.4">
      <c r="B61" s="36" t="s">
        <v>53</v>
      </c>
      <c r="C61" s="78">
        <f>'Controls and SOA'!C51</f>
        <v>0</v>
      </c>
      <c r="D61" s="81">
        <f t="shared" si="35"/>
        <v>0</v>
      </c>
      <c r="E61" s="45"/>
      <c r="F61" s="51">
        <f t="shared" si="41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4">IF($D61&gt;0,J$16*($D61),0)</f>
        <v>0</v>
      </c>
      <c r="K61" s="7">
        <f t="shared" si="44"/>
        <v>0</v>
      </c>
      <c r="L61" s="7">
        <f t="shared" si="44"/>
        <v>0</v>
      </c>
      <c r="M61" s="7">
        <f t="shared" si="44"/>
        <v>0</v>
      </c>
      <c r="N61" s="7">
        <f t="shared" si="44"/>
        <v>0</v>
      </c>
      <c r="O61" s="7">
        <f t="shared" si="44"/>
        <v>0</v>
      </c>
      <c r="P61" s="7"/>
      <c r="Q61" s="7">
        <f>IF($D61&gt;0,Q$16*($D61),0)</f>
        <v>0</v>
      </c>
      <c r="R61" s="7">
        <f t="shared" si="42"/>
        <v>0</v>
      </c>
      <c r="S61" s="7"/>
      <c r="T61" s="7"/>
      <c r="U61" s="7"/>
      <c r="V61" s="7">
        <f t="shared" si="43"/>
        <v>0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52"/>
      <c r="AX61" s="36" t="s">
        <v>53</v>
      </c>
      <c r="AY61" s="41">
        <f t="shared" si="37"/>
        <v>0</v>
      </c>
    </row>
    <row r="62" spans="2:51" ht="23.25" x14ac:dyDescent="0.4">
      <c r="B62" s="36" t="s">
        <v>54</v>
      </c>
      <c r="C62" s="77">
        <f>'Controls and SOA'!C52</f>
        <v>0</v>
      </c>
      <c r="D62" s="81">
        <f t="shared" si="35"/>
        <v>0</v>
      </c>
      <c r="E62" s="45"/>
      <c r="F62" s="51">
        <f t="shared" si="41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5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42"/>
        <v>0</v>
      </c>
      <c r="S62" s="7"/>
      <c r="T62" s="7"/>
      <c r="U62" s="7"/>
      <c r="V62" s="7">
        <f t="shared" si="43"/>
        <v>0</v>
      </c>
      <c r="W62" s="7"/>
      <c r="X62" s="7"/>
      <c r="Y62" s="7"/>
      <c r="Z62" s="7"/>
      <c r="AA62" s="7"/>
      <c r="AB62" s="7"/>
      <c r="AC62" s="7">
        <f>IF($D62&gt;0,AC$16*($D62),0)</f>
        <v>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>
        <f t="shared" ref="AR62:AR68" si="46">IF($D62&gt;0,AR$16*($D62),0)</f>
        <v>0</v>
      </c>
      <c r="AS62" s="7"/>
      <c r="AT62" s="7"/>
      <c r="AU62" s="7"/>
      <c r="AV62" s="52"/>
      <c r="AX62" s="36" t="s">
        <v>54</v>
      </c>
      <c r="AY62" s="41">
        <f t="shared" si="37"/>
        <v>0</v>
      </c>
    </row>
    <row r="63" spans="2:51" ht="23.25" x14ac:dyDescent="0.4">
      <c r="B63" s="36" t="s">
        <v>55</v>
      </c>
      <c r="C63" s="77">
        <f>'Controls and SOA'!C53</f>
        <v>0</v>
      </c>
      <c r="D63" s="81">
        <f t="shared" si="35"/>
        <v>0</v>
      </c>
      <c r="E63" s="45"/>
      <c r="F63" s="51">
        <f t="shared" si="41"/>
        <v>0</v>
      </c>
      <c r="G63" s="7"/>
      <c r="H63" s="7"/>
      <c r="I63" s="7">
        <f t="shared" ref="I63:J69" si="47">IF($D63&gt;0,I$16*($D63),0)</f>
        <v>0</v>
      </c>
      <c r="J63" s="7">
        <f t="shared" si="47"/>
        <v>0</v>
      </c>
      <c r="K63" s="7"/>
      <c r="L63" s="7">
        <f t="shared" si="45"/>
        <v>0</v>
      </c>
      <c r="M63" s="7"/>
      <c r="N63" s="7"/>
      <c r="O63" s="7"/>
      <c r="P63" s="7"/>
      <c r="Q63" s="7"/>
      <c r="R63" s="7">
        <f t="shared" si="42"/>
        <v>0</v>
      </c>
      <c r="S63" s="7"/>
      <c r="T63" s="7"/>
      <c r="U63" s="7">
        <f>IF($D63&gt;0,U$16*($D63),0)</f>
        <v>0</v>
      </c>
      <c r="V63" s="7">
        <f t="shared" si="43"/>
        <v>0</v>
      </c>
      <c r="W63" s="7"/>
      <c r="X63" s="7">
        <f>IF($D63&gt;0,X$16*($D63),0)</f>
        <v>0</v>
      </c>
      <c r="Y63" s="7">
        <f>IF($D63&gt;0,Y$16*($D63),0)</f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>
        <f t="shared" si="46"/>
        <v>0</v>
      </c>
      <c r="AS63" s="7"/>
      <c r="AT63" s="7"/>
      <c r="AU63" s="7"/>
      <c r="AV63" s="52"/>
      <c r="AX63" s="36" t="s">
        <v>55</v>
      </c>
      <c r="AY63" s="41">
        <f t="shared" si="37"/>
        <v>0</v>
      </c>
    </row>
    <row r="64" spans="2:51" ht="23.25" x14ac:dyDescent="0.4">
      <c r="B64" s="36" t="s">
        <v>56</v>
      </c>
      <c r="C64" s="77">
        <f>'Controls and SOA'!C54</f>
        <v>0</v>
      </c>
      <c r="D64" s="81">
        <f t="shared" si="35"/>
        <v>0</v>
      </c>
      <c r="E64" s="45"/>
      <c r="F64" s="51">
        <f t="shared" si="41"/>
        <v>0</v>
      </c>
      <c r="G64" s="7">
        <f t="shared" ref="G64:H69" si="48">IF($D64&gt;0,G$16*($D64),0)</f>
        <v>0</v>
      </c>
      <c r="H64" s="7">
        <f t="shared" si="48"/>
        <v>0</v>
      </c>
      <c r="I64" s="7">
        <f t="shared" si="47"/>
        <v>0</v>
      </c>
      <c r="J64" s="7">
        <f t="shared" si="47"/>
        <v>0</v>
      </c>
      <c r="K64" s="7">
        <f t="shared" ref="K64:K69" si="49">IF($D64&gt;0,K$16*($D64),0)</f>
        <v>0</v>
      </c>
      <c r="L64" s="7">
        <f t="shared" si="45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42"/>
        <v>0</v>
      </c>
      <c r="S64" s="7"/>
      <c r="T64" s="7"/>
      <c r="U64" s="7">
        <f>IF($D64&gt;0,U$16*($D64),0)</f>
        <v>0</v>
      </c>
      <c r="V64" s="7">
        <f t="shared" si="43"/>
        <v>0</v>
      </c>
      <c r="W64" s="7">
        <f>IF($D64&gt;0,W$16*($D64),0)</f>
        <v>0</v>
      </c>
      <c r="X64" s="7"/>
      <c r="Y64" s="7">
        <f>IF($D64&gt;0,Y$16*($D64),0)</f>
        <v>0</v>
      </c>
      <c r="Z64" s="7"/>
      <c r="AA64" s="7"/>
      <c r="AB64" s="7"/>
      <c r="AC64" s="7">
        <f>IF($D64&gt;0,AC$16*($D64),0)</f>
        <v>0</v>
      </c>
      <c r="AD64" s="7"/>
      <c r="AE64" s="7">
        <f>IF($D64&gt;0,AE$16*($D64),0)</f>
        <v>0</v>
      </c>
      <c r="AF64" s="7">
        <f>IF($D64&gt;0,AF$16*($D64),0)</f>
        <v>0</v>
      </c>
      <c r="AG64" s="7"/>
      <c r="AH64" s="7"/>
      <c r="AI64" s="7"/>
      <c r="AJ64" s="7">
        <f t="shared" ref="AJ64:AJ69" si="50">IF($D64&gt;0,AJ$16*($D64),0)</f>
        <v>0</v>
      </c>
      <c r="AK64" s="7"/>
      <c r="AL64" s="7"/>
      <c r="AM64" s="7"/>
      <c r="AN64" s="7"/>
      <c r="AO64" s="7">
        <f>IF($D64&gt;0,AO$16*($D64),0)</f>
        <v>0</v>
      </c>
      <c r="AP64" s="7"/>
      <c r="AQ64" s="7"/>
      <c r="AR64" s="7">
        <f t="shared" si="46"/>
        <v>0</v>
      </c>
      <c r="AS64" s="7"/>
      <c r="AT64" s="7">
        <f>IF($D64&gt;0,AT$16*($D64),0)</f>
        <v>0</v>
      </c>
      <c r="AU64" s="7"/>
      <c r="AV64" s="52">
        <f>IF($D64&gt;0,AV$16*($D64),0)</f>
        <v>0</v>
      </c>
      <c r="AX64" s="36" t="s">
        <v>56</v>
      </c>
      <c r="AY64" s="41">
        <f t="shared" si="37"/>
        <v>0</v>
      </c>
    </row>
    <row r="65" spans="2:51" x14ac:dyDescent="0.4">
      <c r="B65" s="36" t="s">
        <v>57</v>
      </c>
      <c r="C65" s="77">
        <f>'Controls and SOA'!C55</f>
        <v>0</v>
      </c>
      <c r="D65" s="81">
        <f t="shared" si="35"/>
        <v>0</v>
      </c>
      <c r="E65" s="45"/>
      <c r="F65" s="51">
        <f t="shared" si="41"/>
        <v>0</v>
      </c>
      <c r="G65" s="7">
        <f t="shared" si="48"/>
        <v>0</v>
      </c>
      <c r="H65" s="7">
        <f t="shared" si="48"/>
        <v>0</v>
      </c>
      <c r="I65" s="7">
        <f t="shared" si="47"/>
        <v>0</v>
      </c>
      <c r="J65" s="7">
        <f t="shared" si="47"/>
        <v>0</v>
      </c>
      <c r="K65" s="7">
        <f t="shared" si="49"/>
        <v>0</v>
      </c>
      <c r="L65" s="7">
        <f t="shared" si="45"/>
        <v>0</v>
      </c>
      <c r="M65" s="7">
        <f t="shared" ref="M65:P69" si="51">IF($D65&gt;0,M$16*($D65),0)</f>
        <v>0</v>
      </c>
      <c r="N65" s="7">
        <f t="shared" si="51"/>
        <v>0</v>
      </c>
      <c r="O65" s="7">
        <f t="shared" si="51"/>
        <v>0</v>
      </c>
      <c r="P65" s="7">
        <f t="shared" si="51"/>
        <v>0</v>
      </c>
      <c r="Q65" s="7"/>
      <c r="R65" s="7">
        <f t="shared" si="42"/>
        <v>0</v>
      </c>
      <c r="S65" s="7"/>
      <c r="T65" s="7"/>
      <c r="U65" s="7"/>
      <c r="V65" s="7">
        <f t="shared" si="43"/>
        <v>0</v>
      </c>
      <c r="W65" s="7"/>
      <c r="X65" s="7"/>
      <c r="Y65" s="7"/>
      <c r="Z65" s="7"/>
      <c r="AA65" s="7"/>
      <c r="AB65" s="7"/>
      <c r="AC65" s="7"/>
      <c r="AD65" s="7"/>
      <c r="AE65" s="7">
        <f>IF($D65&gt;0,AE$16*($D65),0)</f>
        <v>0</v>
      </c>
      <c r="AF65" s="7">
        <f>IF($D65&gt;0,AF$16*($D65),0)</f>
        <v>0</v>
      </c>
      <c r="AG65" s="7"/>
      <c r="AH65" s="7"/>
      <c r="AI65" s="7"/>
      <c r="AJ65" s="7">
        <f t="shared" si="50"/>
        <v>0</v>
      </c>
      <c r="AK65" s="7"/>
      <c r="AL65" s="7"/>
      <c r="AM65" s="7"/>
      <c r="AN65" s="7"/>
      <c r="AO65" s="7">
        <f>IF($D65&gt;0,AO$16*($D65),0)</f>
        <v>0</v>
      </c>
      <c r="AP65" s="7"/>
      <c r="AQ65" s="7"/>
      <c r="AR65" s="7">
        <f t="shared" si="46"/>
        <v>0</v>
      </c>
      <c r="AS65" s="7"/>
      <c r="AT65" s="7">
        <f>IF($D65&gt;0,AT$16*($D65),0)</f>
        <v>0</v>
      </c>
      <c r="AU65" s="7"/>
      <c r="AV65" s="52"/>
      <c r="AX65" s="36" t="s">
        <v>57</v>
      </c>
      <c r="AY65" s="41">
        <f t="shared" si="37"/>
        <v>0</v>
      </c>
    </row>
    <row r="66" spans="2:51" x14ac:dyDescent="0.4">
      <c r="B66" s="36" t="s">
        <v>58</v>
      </c>
      <c r="C66" s="77">
        <f>'Controls and SOA'!C56</f>
        <v>0</v>
      </c>
      <c r="D66" s="81">
        <f t="shared" si="35"/>
        <v>0</v>
      </c>
      <c r="E66" s="45"/>
      <c r="F66" s="51">
        <f t="shared" si="41"/>
        <v>0</v>
      </c>
      <c r="G66" s="7">
        <f t="shared" si="48"/>
        <v>0</v>
      </c>
      <c r="H66" s="7">
        <f t="shared" si="48"/>
        <v>0</v>
      </c>
      <c r="I66" s="7">
        <f t="shared" si="47"/>
        <v>0</v>
      </c>
      <c r="J66" s="7">
        <f t="shared" si="47"/>
        <v>0</v>
      </c>
      <c r="K66" s="7">
        <f t="shared" si="49"/>
        <v>0</v>
      </c>
      <c r="L66" s="7">
        <f t="shared" si="45"/>
        <v>0</v>
      </c>
      <c r="M66" s="7">
        <f t="shared" si="51"/>
        <v>0</v>
      </c>
      <c r="N66" s="7">
        <f t="shared" si="51"/>
        <v>0</v>
      </c>
      <c r="O66" s="7">
        <f t="shared" si="51"/>
        <v>0</v>
      </c>
      <c r="P66" s="7">
        <f t="shared" si="51"/>
        <v>0</v>
      </c>
      <c r="Q66" s="7">
        <f>IF($D66&gt;0,Q$16*($D66),0)</f>
        <v>0</v>
      </c>
      <c r="R66" s="7">
        <f t="shared" si="42"/>
        <v>0</v>
      </c>
      <c r="S66" s="7"/>
      <c r="T66" s="7"/>
      <c r="U66" s="7"/>
      <c r="V66" s="7">
        <f t="shared" si="43"/>
        <v>0</v>
      </c>
      <c r="W66" s="7">
        <f>IF($D66&gt;0,W$16*($D66),0)</f>
        <v>0</v>
      </c>
      <c r="X66" s="7"/>
      <c r="Y66" s="7"/>
      <c r="Z66" s="7"/>
      <c r="AA66" s="7"/>
      <c r="AB66" s="7"/>
      <c r="AC66" s="7">
        <f>IF($D66&gt;0,AC$16*($D66),0)</f>
        <v>0</v>
      </c>
      <c r="AD66" s="7"/>
      <c r="AE66" s="7"/>
      <c r="AF66" s="7"/>
      <c r="AG66" s="7"/>
      <c r="AH66" s="7"/>
      <c r="AI66" s="7"/>
      <c r="AJ66" s="7">
        <f t="shared" si="50"/>
        <v>0</v>
      </c>
      <c r="AK66" s="7"/>
      <c r="AL66" s="7"/>
      <c r="AM66" s="7"/>
      <c r="AN66" s="7"/>
      <c r="AO66" s="7">
        <f>IF($D66&gt;0,AO$16*($D66),0)</f>
        <v>0</v>
      </c>
      <c r="AP66" s="7"/>
      <c r="AQ66" s="7"/>
      <c r="AR66" s="7">
        <f t="shared" si="46"/>
        <v>0</v>
      </c>
      <c r="AS66" s="7"/>
      <c r="AT66" s="7"/>
      <c r="AU66" s="7"/>
      <c r="AV66" s="52">
        <f>IF($D66&gt;0,AV$16*($D66),0)</f>
        <v>0</v>
      </c>
      <c r="AX66" s="36" t="s">
        <v>58</v>
      </c>
      <c r="AY66" s="41">
        <f t="shared" si="37"/>
        <v>0</v>
      </c>
    </row>
    <row r="67" spans="2:51" ht="23.25" x14ac:dyDescent="0.4">
      <c r="B67" s="36" t="s">
        <v>59</v>
      </c>
      <c r="C67" s="77">
        <f>'Controls and SOA'!C57</f>
        <v>0</v>
      </c>
      <c r="D67" s="81">
        <f t="shared" si="35"/>
        <v>0</v>
      </c>
      <c r="E67" s="45"/>
      <c r="F67" s="51">
        <f t="shared" si="41"/>
        <v>0</v>
      </c>
      <c r="G67" s="7">
        <f t="shared" si="48"/>
        <v>0</v>
      </c>
      <c r="H67" s="7">
        <f t="shared" si="48"/>
        <v>0</v>
      </c>
      <c r="I67" s="7">
        <f t="shared" si="47"/>
        <v>0</v>
      </c>
      <c r="J67" s="7">
        <f t="shared" si="47"/>
        <v>0</v>
      </c>
      <c r="K67" s="7">
        <f t="shared" si="49"/>
        <v>0</v>
      </c>
      <c r="L67" s="7">
        <f t="shared" si="45"/>
        <v>0</v>
      </c>
      <c r="M67" s="7">
        <f t="shared" si="51"/>
        <v>0</v>
      </c>
      <c r="N67" s="7">
        <f t="shared" si="51"/>
        <v>0</v>
      </c>
      <c r="O67" s="7">
        <f t="shared" si="51"/>
        <v>0</v>
      </c>
      <c r="P67" s="7">
        <f t="shared" si="51"/>
        <v>0</v>
      </c>
      <c r="Q67" s="7">
        <f>IF($D67&gt;0,Q$16*($D67),0)</f>
        <v>0</v>
      </c>
      <c r="R67" s="7">
        <f t="shared" si="42"/>
        <v>0</v>
      </c>
      <c r="S67" s="7"/>
      <c r="T67" s="7"/>
      <c r="U67" s="7"/>
      <c r="V67" s="7">
        <f t="shared" si="43"/>
        <v>0</v>
      </c>
      <c r="W67" s="7">
        <f>IF($D67&gt;0,W$16*($D67),0)</f>
        <v>0</v>
      </c>
      <c r="X67" s="7"/>
      <c r="Y67" s="7"/>
      <c r="Z67" s="7"/>
      <c r="AA67" s="7"/>
      <c r="AB67" s="7"/>
      <c r="AC67" s="7">
        <f>IF($D67&gt;0,AC$16*($D67),0)</f>
        <v>0</v>
      </c>
      <c r="AD67" s="7"/>
      <c r="AE67" s="7">
        <f>IF($D67&gt;0,AE$16*($D67),0)</f>
        <v>0</v>
      </c>
      <c r="AF67" s="7">
        <f>IF($D67&gt;0,AF$16*($D67),0)</f>
        <v>0</v>
      </c>
      <c r="AG67" s="7"/>
      <c r="AH67" s="7"/>
      <c r="AI67" s="7"/>
      <c r="AJ67" s="7">
        <f t="shared" si="50"/>
        <v>0</v>
      </c>
      <c r="AK67" s="7"/>
      <c r="AL67" s="7"/>
      <c r="AM67" s="7"/>
      <c r="AN67" s="7"/>
      <c r="AO67" s="7"/>
      <c r="AP67" s="7"/>
      <c r="AQ67" s="7"/>
      <c r="AR67" s="7">
        <f t="shared" si="46"/>
        <v>0</v>
      </c>
      <c r="AS67" s="7"/>
      <c r="AT67" s="7">
        <f>IF($D67&gt;0,AT$16*($D67),0)</f>
        <v>0</v>
      </c>
      <c r="AU67" s="7"/>
      <c r="AV67" s="52">
        <f>IF($D67&gt;0,AV$16*($D67),0)</f>
        <v>0</v>
      </c>
      <c r="AX67" s="36" t="s">
        <v>59</v>
      </c>
      <c r="AY67" s="41">
        <f t="shared" si="37"/>
        <v>0</v>
      </c>
    </row>
    <row r="68" spans="2:51" x14ac:dyDescent="0.4">
      <c r="B68" s="36" t="s">
        <v>60</v>
      </c>
      <c r="C68" s="77">
        <f>'Controls and SOA'!C58</f>
        <v>0</v>
      </c>
      <c r="D68" s="81">
        <f t="shared" si="35"/>
        <v>0</v>
      </c>
      <c r="E68" s="45"/>
      <c r="F68" s="51">
        <f t="shared" si="41"/>
        <v>0</v>
      </c>
      <c r="G68" s="7">
        <f t="shared" si="48"/>
        <v>0</v>
      </c>
      <c r="H68" s="7">
        <f t="shared" si="48"/>
        <v>0</v>
      </c>
      <c r="I68" s="7">
        <f t="shared" si="47"/>
        <v>0</v>
      </c>
      <c r="J68" s="7">
        <f t="shared" si="47"/>
        <v>0</v>
      </c>
      <c r="K68" s="7">
        <f t="shared" si="49"/>
        <v>0</v>
      </c>
      <c r="L68" s="7">
        <f t="shared" si="45"/>
        <v>0</v>
      </c>
      <c r="M68" s="7">
        <f t="shared" si="51"/>
        <v>0</v>
      </c>
      <c r="N68" s="7">
        <f t="shared" si="51"/>
        <v>0</v>
      </c>
      <c r="O68" s="7">
        <f t="shared" si="51"/>
        <v>0</v>
      </c>
      <c r="P68" s="7">
        <f t="shared" si="51"/>
        <v>0</v>
      </c>
      <c r="Q68" s="7"/>
      <c r="R68" s="7">
        <f t="shared" si="42"/>
        <v>0</v>
      </c>
      <c r="S68" s="7"/>
      <c r="T68" s="7"/>
      <c r="U68" s="7"/>
      <c r="V68" s="7">
        <f t="shared" si="43"/>
        <v>0</v>
      </c>
      <c r="W68" s="7"/>
      <c r="X68" s="7"/>
      <c r="Y68" s="7">
        <f>IF($D68&gt;0,Y$16*($D68),0)</f>
        <v>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>
        <f t="shared" si="50"/>
        <v>0</v>
      </c>
      <c r="AK68" s="7"/>
      <c r="AL68" s="7"/>
      <c r="AM68" s="7"/>
      <c r="AN68" s="7"/>
      <c r="AO68" s="7"/>
      <c r="AP68" s="7"/>
      <c r="AQ68" s="7"/>
      <c r="AR68" s="7">
        <f t="shared" si="46"/>
        <v>0</v>
      </c>
      <c r="AS68" s="7"/>
      <c r="AT68" s="7"/>
      <c r="AU68" s="7"/>
      <c r="AV68" s="52"/>
      <c r="AX68" s="36" t="s">
        <v>60</v>
      </c>
      <c r="AY68" s="41">
        <f t="shared" si="37"/>
        <v>0</v>
      </c>
    </row>
    <row r="69" spans="2:51" ht="23.25" x14ac:dyDescent="0.4">
      <c r="B69" s="36" t="s">
        <v>61</v>
      </c>
      <c r="C69" s="77">
        <f>'Controls and SOA'!C59</f>
        <v>0</v>
      </c>
      <c r="D69" s="81">
        <f t="shared" si="35"/>
        <v>0</v>
      </c>
      <c r="E69" s="45"/>
      <c r="F69" s="51">
        <f t="shared" si="41"/>
        <v>0</v>
      </c>
      <c r="G69" s="7">
        <f t="shared" si="48"/>
        <v>0</v>
      </c>
      <c r="H69" s="7">
        <f t="shared" si="48"/>
        <v>0</v>
      </c>
      <c r="I69" s="7">
        <f t="shared" si="47"/>
        <v>0</v>
      </c>
      <c r="J69" s="7">
        <f t="shared" si="47"/>
        <v>0</v>
      </c>
      <c r="K69" s="7">
        <f t="shared" si="49"/>
        <v>0</v>
      </c>
      <c r="L69" s="7">
        <f t="shared" si="45"/>
        <v>0</v>
      </c>
      <c r="M69" s="7">
        <f t="shared" si="51"/>
        <v>0</v>
      </c>
      <c r="N69" s="7">
        <f t="shared" si="51"/>
        <v>0</v>
      </c>
      <c r="O69" s="7">
        <f t="shared" si="51"/>
        <v>0</v>
      </c>
      <c r="P69" s="7">
        <f t="shared" si="51"/>
        <v>0</v>
      </c>
      <c r="Q69" s="7">
        <f>IF($D69&gt;0,Q$16*($D69),0)</f>
        <v>0</v>
      </c>
      <c r="R69" s="7">
        <f t="shared" si="42"/>
        <v>0</v>
      </c>
      <c r="S69" s="7"/>
      <c r="T69" s="7"/>
      <c r="U69" s="7"/>
      <c r="V69" s="7">
        <f t="shared" si="43"/>
        <v>0</v>
      </c>
      <c r="W69" s="7">
        <f>IF($D69&gt;0,W$16*($D69),0)</f>
        <v>0</v>
      </c>
      <c r="X69" s="7"/>
      <c r="Y69" s="7">
        <f>IF($D69&gt;0,Y$16*($D69),0)</f>
        <v>0</v>
      </c>
      <c r="Z69" s="7"/>
      <c r="AA69" s="7"/>
      <c r="AB69" s="7"/>
      <c r="AC69" s="7">
        <f>IF($D69&gt;0,AC$16*($D69),0)</f>
        <v>0</v>
      </c>
      <c r="AD69" s="7"/>
      <c r="AE69" s="7">
        <f>IF($D69&gt;0,AE$16*($D69),0)</f>
        <v>0</v>
      </c>
      <c r="AF69" s="7">
        <f>IF($D69&gt;0,AF$16*($D69),0)</f>
        <v>0</v>
      </c>
      <c r="AG69" s="7"/>
      <c r="AH69" s="7"/>
      <c r="AI69" s="7"/>
      <c r="AJ69" s="7">
        <f t="shared" si="50"/>
        <v>0</v>
      </c>
      <c r="AK69" s="7"/>
      <c r="AL69" s="7"/>
      <c r="AM69" s="7"/>
      <c r="AN69" s="7"/>
      <c r="AO69" s="7">
        <f>IF($D69&gt;0,AO$16*($D69),0)</f>
        <v>0</v>
      </c>
      <c r="AP69" s="7"/>
      <c r="AQ69" s="7"/>
      <c r="AR69" s="7"/>
      <c r="AS69" s="7">
        <f>IF($D69&gt;0,AS$16*($D69),0)</f>
        <v>0</v>
      </c>
      <c r="AT69" s="7">
        <f>IF($D69&gt;0,AT$16*($D69),0)</f>
        <v>0</v>
      </c>
      <c r="AU69" s="7"/>
      <c r="AV69" s="52">
        <f>IF($D69&gt;0,AV$16*($D69),0)</f>
        <v>0</v>
      </c>
      <c r="AX69" s="36" t="s">
        <v>61</v>
      </c>
      <c r="AY69" s="41">
        <f t="shared" si="37"/>
        <v>0</v>
      </c>
    </row>
    <row r="70" spans="2:51" ht="23.25" x14ac:dyDescent="0.4">
      <c r="B70" s="36" t="s">
        <v>62</v>
      </c>
      <c r="C70" s="77">
        <f>'Controls and SOA'!C60</f>
        <v>0</v>
      </c>
      <c r="D70" s="81">
        <f t="shared" si="35"/>
        <v>0</v>
      </c>
      <c r="E70" s="45"/>
      <c r="F70" s="12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>
        <f>IF($D70&gt;0,Z$16*($D70),0)</f>
        <v>0</v>
      </c>
      <c r="AA70" s="7"/>
      <c r="AB70" s="7"/>
      <c r="AC70" s="7">
        <f>IF($D70&gt;0,AC$16*($D70),0)</f>
        <v>0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52"/>
      <c r="AX70" s="36" t="s">
        <v>62</v>
      </c>
      <c r="AY70" s="41">
        <f t="shared" si="37"/>
        <v>0</v>
      </c>
    </row>
    <row r="71" spans="2:51" ht="23.25" x14ac:dyDescent="0.4">
      <c r="B71" s="36" t="s">
        <v>63</v>
      </c>
      <c r="C71" s="77">
        <f>'Controls and SOA'!C61</f>
        <v>0</v>
      </c>
      <c r="D71" s="81">
        <f t="shared" si="35"/>
        <v>0</v>
      </c>
      <c r="E71" s="45"/>
      <c r="F71" s="128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>
        <f>IF($D71&gt;0,W$16*($D71),0)</f>
        <v>0</v>
      </c>
      <c r="X71" s="7"/>
      <c r="Y71" s="7"/>
      <c r="Z71" s="7"/>
      <c r="AA71" s="7"/>
      <c r="AB71" s="7"/>
      <c r="AC71" s="7">
        <f>IF($D71&gt;0,AC$16*($D71),0)</f>
        <v>0</v>
      </c>
      <c r="AD71" s="7"/>
      <c r="AE71" s="7"/>
      <c r="AF71" s="7"/>
      <c r="AG71" s="7"/>
      <c r="AH71" s="7"/>
      <c r="AI71" s="7"/>
      <c r="AJ71" s="7"/>
      <c r="AK71" s="7">
        <f>IF($D71&gt;0,AK$16*($D71),0)</f>
        <v>0</v>
      </c>
      <c r="AL71" s="7"/>
      <c r="AM71" s="7"/>
      <c r="AN71" s="7"/>
      <c r="AO71" s="7">
        <f>IF($D71&gt;0,AO$16*($D71),0)</f>
        <v>0</v>
      </c>
      <c r="AP71" s="7"/>
      <c r="AQ71" s="7"/>
      <c r="AR71" s="7"/>
      <c r="AS71" s="7">
        <f>IF($D71&gt;0,AS$16*($D71),0)</f>
        <v>0</v>
      </c>
      <c r="AT71" s="7"/>
      <c r="AU71" s="7"/>
      <c r="AV71" s="52">
        <f>IF($D71&gt;0,AV$16*($D71),0)</f>
        <v>0</v>
      </c>
      <c r="AX71" s="36" t="s">
        <v>63</v>
      </c>
      <c r="AY71" s="41">
        <f t="shared" si="37"/>
        <v>0</v>
      </c>
    </row>
    <row r="72" spans="2:51" ht="23.25" x14ac:dyDescent="0.4">
      <c r="B72" s="36" t="s">
        <v>64</v>
      </c>
      <c r="C72" s="77">
        <f>'Controls and SOA'!C62</f>
        <v>0</v>
      </c>
      <c r="D72" s="81">
        <f t="shared" si="35"/>
        <v>0</v>
      </c>
      <c r="E72" s="45"/>
      <c r="F72" s="128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>
        <f>IF($D72&gt;0,W$16*($D72),0)</f>
        <v>0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52"/>
      <c r="AX72" s="36" t="s">
        <v>64</v>
      </c>
      <c r="AY72" s="41">
        <f t="shared" si="37"/>
        <v>0</v>
      </c>
    </row>
    <row r="73" spans="2:51" ht="23.25" x14ac:dyDescent="0.4">
      <c r="B73" s="36" t="s">
        <v>65</v>
      </c>
      <c r="C73" s="77">
        <f>'Controls and SOA'!C63</f>
        <v>0</v>
      </c>
      <c r="D73" s="81">
        <f t="shared" si="35"/>
        <v>0</v>
      </c>
      <c r="E73" s="45"/>
      <c r="F73" s="128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T74" si="52">IF($D73&gt;0,P$16*($D73),0)</f>
        <v>0</v>
      </c>
      <c r="Q73" s="7">
        <f t="shared" si="52"/>
        <v>0</v>
      </c>
      <c r="R73" s="7">
        <f t="shared" si="52"/>
        <v>0</v>
      </c>
      <c r="S73" s="7">
        <f t="shared" si="52"/>
        <v>0</v>
      </c>
      <c r="T73" s="7">
        <f t="shared" si="52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>
        <f>IF($D73&gt;0,AE$16*($D73),0)</f>
        <v>0</v>
      </c>
      <c r="AF73" s="7"/>
      <c r="AG73" s="7"/>
      <c r="AH73" s="7"/>
      <c r="AI73" s="7"/>
      <c r="AJ73" s="7">
        <f>IF($D73&gt;0,AJ$16*($D73),0)</f>
        <v>0</v>
      </c>
      <c r="AK73" s="7"/>
      <c r="AL73" s="7">
        <f>IF($D73&gt;0,AL$16*($D73),0)</f>
        <v>0</v>
      </c>
      <c r="AM73" s="7"/>
      <c r="AN73" s="7">
        <f>IF($D73&gt;0,AN$16*($D73),0)</f>
        <v>0</v>
      </c>
      <c r="AO73" s="7">
        <f>IF($D73&gt;0,AO$16*($D73),0)</f>
        <v>0</v>
      </c>
      <c r="AP73" s="7"/>
      <c r="AQ73" s="7"/>
      <c r="AR73" s="7"/>
      <c r="AS73" s="7"/>
      <c r="AT73" s="7"/>
      <c r="AU73" s="7"/>
      <c r="AV73" s="52"/>
      <c r="AX73" s="36" t="s">
        <v>65</v>
      </c>
      <c r="AY73" s="41">
        <f t="shared" si="37"/>
        <v>0</v>
      </c>
    </row>
    <row r="74" spans="2:51" x14ac:dyDescent="0.4">
      <c r="B74" s="36" t="s">
        <v>66</v>
      </c>
      <c r="C74" s="77">
        <f>'Controls and SOA'!C64</f>
        <v>0</v>
      </c>
      <c r="D74" s="81">
        <f t="shared" si="35"/>
        <v>0</v>
      </c>
      <c r="E74" s="45"/>
      <c r="F74" s="51">
        <f>IF($D74&gt;0,F$16*($D74),0)</f>
        <v>0</v>
      </c>
      <c r="G74" s="7"/>
      <c r="H74" s="7"/>
      <c r="I74" s="7"/>
      <c r="J74" s="7">
        <f t="shared" ref="J74:L75" si="53">IF($D74&gt;0,J$16*($D74),0)</f>
        <v>0</v>
      </c>
      <c r="K74" s="7">
        <f t="shared" si="53"/>
        <v>0</v>
      </c>
      <c r="L74" s="7">
        <f t="shared" si="53"/>
        <v>0</v>
      </c>
      <c r="M74" s="7"/>
      <c r="N74" s="7"/>
      <c r="O74" s="7"/>
      <c r="P74" s="7">
        <f t="shared" si="52"/>
        <v>0</v>
      </c>
      <c r="Q74" s="7">
        <f t="shared" si="52"/>
        <v>0</v>
      </c>
      <c r="R74" s="7">
        <f t="shared" si="52"/>
        <v>0</v>
      </c>
      <c r="S74" s="7">
        <f t="shared" si="52"/>
        <v>0</v>
      </c>
      <c r="T74" s="7">
        <f>IF($D74&gt;0,T$16*($D74),0)</f>
        <v>0</v>
      </c>
      <c r="U74" s="7"/>
      <c r="V74" s="7"/>
      <c r="W74" s="7">
        <f>IF($D74&gt;0,W$16*($D74),0)</f>
        <v>0</v>
      </c>
      <c r="X74" s="7"/>
      <c r="Y74" s="7"/>
      <c r="Z74" s="7"/>
      <c r="AA74" s="7"/>
      <c r="AB74" s="7"/>
      <c r="AC74" s="7">
        <f>IF($D74&gt;0,AC$16*($D74),0)</f>
        <v>0</v>
      </c>
      <c r="AD74" s="7"/>
      <c r="AE74" s="7">
        <f>IF($D74&gt;0,AE$16*($D74),0)</f>
        <v>0</v>
      </c>
      <c r="AF74" s="7"/>
      <c r="AG74" s="7"/>
      <c r="AH74" s="7"/>
      <c r="AI74" s="7"/>
      <c r="AJ74" s="7">
        <f>IF($D74&gt;0,AJ$16*($D74),0)</f>
        <v>0</v>
      </c>
      <c r="AK74" s="7"/>
      <c r="AL74" s="7">
        <f>IF($D74&gt;0,AL$16*($D74),0)</f>
        <v>0</v>
      </c>
      <c r="AM74" s="7"/>
      <c r="AN74" s="7">
        <f>IF($D74&gt;0,AN$16*($D74),0)</f>
        <v>0</v>
      </c>
      <c r="AO74" s="7">
        <f>IF($D74&gt;0,AO$16*($D74),0)</f>
        <v>0</v>
      </c>
      <c r="AP74" s="7"/>
      <c r="AQ74" s="7"/>
      <c r="AR74" s="7"/>
      <c r="AS74" s="7"/>
      <c r="AT74" s="7"/>
      <c r="AU74" s="7"/>
      <c r="AV74" s="52">
        <f>IF($D74&gt;0,AV$16*($D74),0)</f>
        <v>0</v>
      </c>
      <c r="AX74" s="36" t="s">
        <v>66</v>
      </c>
      <c r="AY74" s="41">
        <f t="shared" si="37"/>
        <v>0</v>
      </c>
    </row>
    <row r="75" spans="2:51" ht="23.25" x14ac:dyDescent="0.4">
      <c r="B75" s="36" t="s">
        <v>67</v>
      </c>
      <c r="C75" s="77">
        <f>'Controls and SOA'!C65</f>
        <v>0</v>
      </c>
      <c r="D75" s="81">
        <f t="shared" si="35"/>
        <v>0</v>
      </c>
      <c r="E75" s="45"/>
      <c r="F75" s="128"/>
      <c r="G75" s="7"/>
      <c r="H75" s="7"/>
      <c r="I75" s="7"/>
      <c r="J75" s="7">
        <f t="shared" si="53"/>
        <v>0</v>
      </c>
      <c r="K75" s="7">
        <f t="shared" si="53"/>
        <v>0</v>
      </c>
      <c r="L75" s="7">
        <f t="shared" si="53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>
        <f>IF($D75&gt;0,T$16*($D75),0)</f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ref="AG75:AI76" si="54">IF($D75&gt;0,AG$16*($D75),0)</f>
        <v>0</v>
      </c>
      <c r="AH75" s="7">
        <f t="shared" si="54"/>
        <v>0</v>
      </c>
      <c r="AI75" s="7">
        <f t="shared" si="54"/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52"/>
      <c r="AX75" s="36" t="s">
        <v>67</v>
      </c>
      <c r="AY75" s="41">
        <f t="shared" si="37"/>
        <v>0</v>
      </c>
    </row>
    <row r="76" spans="2:51" ht="34.9" x14ac:dyDescent="0.4">
      <c r="B76" s="36" t="s">
        <v>68</v>
      </c>
      <c r="C76" s="77">
        <f>'Controls and SOA'!C66</f>
        <v>0</v>
      </c>
      <c r="D76" s="81">
        <f t="shared" si="35"/>
        <v>0</v>
      </c>
      <c r="E76" s="45"/>
      <c r="F76" s="12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f>IF($D76&gt;0,AC$16*($D76),0)</f>
        <v>0</v>
      </c>
      <c r="AD76" s="7"/>
      <c r="AE76" s="7"/>
      <c r="AF76" s="7"/>
      <c r="AG76" s="7">
        <f t="shared" si="54"/>
        <v>0</v>
      </c>
      <c r="AH76" s="7">
        <f t="shared" si="54"/>
        <v>0</v>
      </c>
      <c r="AI76" s="7">
        <f t="shared" si="54"/>
        <v>0</v>
      </c>
      <c r="AJ76" s="7"/>
      <c r="AK76" s="7"/>
      <c r="AL76" s="7">
        <f>IF($D76&gt;0,AL$16*($D76),0)</f>
        <v>0</v>
      </c>
      <c r="AM76" s="7"/>
      <c r="AN76" s="7">
        <f t="shared" ref="AN76:AN85" si="55">IF($D76&gt;0,AN$16*($D76),0)</f>
        <v>0</v>
      </c>
      <c r="AO76" s="7"/>
      <c r="AP76" s="7"/>
      <c r="AQ76" s="7"/>
      <c r="AR76" s="7"/>
      <c r="AS76" s="7"/>
      <c r="AT76" s="7"/>
      <c r="AU76" s="7"/>
      <c r="AV76" s="52"/>
      <c r="AX76" s="36" t="s">
        <v>68</v>
      </c>
      <c r="AY76" s="41">
        <f t="shared" si="37"/>
        <v>0</v>
      </c>
    </row>
    <row r="77" spans="2:51" ht="23.25" x14ac:dyDescent="0.4">
      <c r="B77" s="36" t="s">
        <v>69</v>
      </c>
      <c r="C77" s="77">
        <f>'Controls and SOA'!C67</f>
        <v>0</v>
      </c>
      <c r="D77" s="81">
        <f t="shared" si="35"/>
        <v>0</v>
      </c>
      <c r="E77" s="45"/>
      <c r="F77" s="12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>
        <f>IF($D77&gt;0,AC$16*($D77),0)</f>
        <v>0</v>
      </c>
      <c r="AD77" s="7"/>
      <c r="AE77" s="7"/>
      <c r="AF77" s="7"/>
      <c r="AG77" s="7"/>
      <c r="AH77" s="7"/>
      <c r="AI77" s="7"/>
      <c r="AJ77" s="7"/>
      <c r="AK77" s="7">
        <f t="shared" ref="AK77:AK82" si="56">IF($D77&gt;0,AK$16*($D77),0)</f>
        <v>0</v>
      </c>
      <c r="AL77" s="7">
        <f>IF($D77&gt;0,AL$16*($D77),0)</f>
        <v>0</v>
      </c>
      <c r="AM77" s="7"/>
      <c r="AN77" s="7">
        <f t="shared" si="55"/>
        <v>0</v>
      </c>
      <c r="AO77" s="7"/>
      <c r="AP77" s="7"/>
      <c r="AQ77" s="7"/>
      <c r="AR77" s="7"/>
      <c r="AS77" s="7">
        <f>IF($D77&gt;0,AS$16*($D77),0)</f>
        <v>0</v>
      </c>
      <c r="AT77" s="7"/>
      <c r="AU77" s="7"/>
      <c r="AV77" s="52"/>
      <c r="AX77" s="36" t="s">
        <v>69</v>
      </c>
      <c r="AY77" s="41">
        <f t="shared" si="37"/>
        <v>0</v>
      </c>
    </row>
    <row r="78" spans="2:51" x14ac:dyDescent="0.4">
      <c r="B78" s="36" t="s">
        <v>70</v>
      </c>
      <c r="C78" s="77">
        <f>'Controls and SOA'!C68</f>
        <v>0</v>
      </c>
      <c r="D78" s="81">
        <f t="shared" si="35"/>
        <v>0</v>
      </c>
      <c r="E78" s="45"/>
      <c r="F78" s="51">
        <f t="shared" ref="F78:O78" si="57">IF($D78&gt;0,F$16*($D78),0)</f>
        <v>0</v>
      </c>
      <c r="G78" s="7">
        <f t="shared" si="57"/>
        <v>0</v>
      </c>
      <c r="H78" s="7">
        <f t="shared" si="57"/>
        <v>0</v>
      </c>
      <c r="I78" s="7">
        <f t="shared" si="57"/>
        <v>0</v>
      </c>
      <c r="J78" s="7">
        <f t="shared" si="57"/>
        <v>0</v>
      </c>
      <c r="K78" s="7">
        <f t="shared" si="57"/>
        <v>0</v>
      </c>
      <c r="L78" s="7">
        <f t="shared" si="57"/>
        <v>0</v>
      </c>
      <c r="M78" s="7">
        <f t="shared" si="57"/>
        <v>0</v>
      </c>
      <c r="N78" s="7">
        <f t="shared" si="57"/>
        <v>0</v>
      </c>
      <c r="O78" s="7">
        <f t="shared" si="57"/>
        <v>0</v>
      </c>
      <c r="P78" s="7"/>
      <c r="Q78" s="7"/>
      <c r="R78" s="7">
        <f>IF($D78&gt;0,R$16*($D78),0)</f>
        <v>0</v>
      </c>
      <c r="S78" s="7"/>
      <c r="T78" s="7"/>
      <c r="U78" s="7"/>
      <c r="V78" s="7">
        <f>IF($D78&gt;0,V$16*($D78),0)</f>
        <v>0</v>
      </c>
      <c r="W78" s="7"/>
      <c r="X78" s="7"/>
      <c r="Y78" s="7"/>
      <c r="Z78" s="7"/>
      <c r="AA78" s="7"/>
      <c r="AB78" s="7"/>
      <c r="AC78" s="7"/>
      <c r="AD78" s="7"/>
      <c r="AE78" s="7">
        <f t="shared" ref="AE78:AJ78" si="58">IF($D78&gt;0,AE$16*($D78),0)</f>
        <v>0</v>
      </c>
      <c r="AF78" s="7">
        <f t="shared" si="58"/>
        <v>0</v>
      </c>
      <c r="AG78" s="7">
        <f t="shared" si="58"/>
        <v>0</v>
      </c>
      <c r="AH78" s="7">
        <f t="shared" si="58"/>
        <v>0</v>
      </c>
      <c r="AI78" s="7">
        <f t="shared" si="58"/>
        <v>0</v>
      </c>
      <c r="AJ78" s="7">
        <f t="shared" si="58"/>
        <v>0</v>
      </c>
      <c r="AK78" s="7">
        <f t="shared" si="56"/>
        <v>0</v>
      </c>
      <c r="AL78" s="7"/>
      <c r="AM78" s="7">
        <f t="shared" ref="AM78:AM85" si="59">IF($D78&gt;0,AM$16*($D78),0)</f>
        <v>0</v>
      </c>
      <c r="AN78" s="7">
        <f t="shared" si="55"/>
        <v>0</v>
      </c>
      <c r="AO78" s="7"/>
      <c r="AP78" s="7"/>
      <c r="AQ78" s="7">
        <f t="shared" ref="AO78:AQ85" si="60">IF($D78&gt;0,AQ$16*($D78),0)</f>
        <v>0</v>
      </c>
      <c r="AR78" s="7">
        <f>IF($D78&gt;0,AR$16*($D78),0)</f>
        <v>0</v>
      </c>
      <c r="AS78" s="7"/>
      <c r="AT78" s="7">
        <f>IF($D78&gt;0,AT$16*($D78),0)</f>
        <v>0</v>
      </c>
      <c r="AU78" s="7">
        <f>IF($D78&gt;0,AU$16*($D78),0)</f>
        <v>0</v>
      </c>
      <c r="AV78" s="52"/>
      <c r="AX78" s="36" t="s">
        <v>70</v>
      </c>
      <c r="AY78" s="41">
        <f t="shared" si="37"/>
        <v>0</v>
      </c>
    </row>
    <row r="79" spans="2:51" x14ac:dyDescent="0.4">
      <c r="B79" s="36" t="s">
        <v>71</v>
      </c>
      <c r="C79" s="77">
        <f>'Controls and SOA'!C69</f>
        <v>0</v>
      </c>
      <c r="D79" s="81">
        <f>IF(C79="NA", 0, IF(C79=0,0,5-C79))</f>
        <v>0</v>
      </c>
      <c r="E79" s="45"/>
      <c r="F79" s="128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61">IF($D79&gt;0,P$16*($D79),0)</f>
        <v>0</v>
      </c>
      <c r="Q79" s="7">
        <f t="shared" si="61"/>
        <v>0</v>
      </c>
      <c r="R79" s="7"/>
      <c r="S79" s="7">
        <f t="shared" ref="S79:S89" si="62">IF($D79&gt;0,S$16*($D79),0)</f>
        <v>0</v>
      </c>
      <c r="T79" s="7"/>
      <c r="U79" s="7"/>
      <c r="V79" s="7"/>
      <c r="W79" s="7"/>
      <c r="X79" s="7"/>
      <c r="Y79" s="7"/>
      <c r="Z79" s="7"/>
      <c r="AA79" s="7"/>
      <c r="AB79" s="7">
        <f t="shared" ref="AB79:AD80" si="63">IF($D79&gt;0,AB$16*($D79),0)</f>
        <v>0</v>
      </c>
      <c r="AC79" s="7">
        <f t="shared" si="63"/>
        <v>0</v>
      </c>
      <c r="AD79" s="7">
        <f t="shared" si="63"/>
        <v>0</v>
      </c>
      <c r="AE79" s="7"/>
      <c r="AF79" s="7"/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>IF($D79&gt;0,AJ$16*($D79),0)</f>
        <v>0</v>
      </c>
      <c r="AK79" s="7">
        <f t="shared" si="56"/>
        <v>0</v>
      </c>
      <c r="AL79" s="7">
        <f t="shared" ref="AL79:AL85" si="64">IF($D79&gt;0,AL$16*($D79),0)</f>
        <v>0</v>
      </c>
      <c r="AM79" s="7">
        <f t="shared" si="59"/>
        <v>0</v>
      </c>
      <c r="AN79" s="7">
        <f t="shared" si="55"/>
        <v>0</v>
      </c>
      <c r="AO79" s="7">
        <f t="shared" si="60"/>
        <v>0</v>
      </c>
      <c r="AP79" s="7">
        <f t="shared" si="60"/>
        <v>0</v>
      </c>
      <c r="AQ79" s="7">
        <f t="shared" si="60"/>
        <v>0</v>
      </c>
      <c r="AR79" s="7">
        <f>IF($D79&gt;0,AR$16*($D79),0)</f>
        <v>0</v>
      </c>
      <c r="AS79" s="7">
        <f>IF($D79&gt;0,AS$16*($D79),0)</f>
        <v>0</v>
      </c>
      <c r="AT79" s="7"/>
      <c r="AU79" s="7">
        <f t="shared" ref="AU79:AU85" si="65">IF($D79&gt;0,AU$16*($D79),0)</f>
        <v>0</v>
      </c>
      <c r="AV79" s="52"/>
      <c r="AX79" s="36" t="s">
        <v>71</v>
      </c>
      <c r="AY79" s="41">
        <f t="shared" si="37"/>
        <v>0</v>
      </c>
    </row>
    <row r="80" spans="2:51" ht="23.25" x14ac:dyDescent="0.4">
      <c r="B80" s="36" t="s">
        <v>72</v>
      </c>
      <c r="C80" s="77">
        <f>'Controls and SOA'!C70</f>
        <v>0</v>
      </c>
      <c r="D80" s="81">
        <f t="shared" si="35"/>
        <v>0</v>
      </c>
      <c r="E80" s="45"/>
      <c r="F80" s="128"/>
      <c r="G80" s="7"/>
      <c r="H80" s="7"/>
      <c r="I80" s="7"/>
      <c r="J80" s="7"/>
      <c r="K80" s="7"/>
      <c r="L80" s="7"/>
      <c r="M80" s="7"/>
      <c r="N80" s="7"/>
      <c r="O80" s="7"/>
      <c r="P80" s="7">
        <f t="shared" si="61"/>
        <v>0</v>
      </c>
      <c r="Q80" s="7">
        <f t="shared" si="61"/>
        <v>0</v>
      </c>
      <c r="R80" s="7"/>
      <c r="S80" s="7">
        <f t="shared" si="62"/>
        <v>0</v>
      </c>
      <c r="T80" s="7"/>
      <c r="U80" s="7"/>
      <c r="V80" s="7"/>
      <c r="W80" s="7"/>
      <c r="X80" s="7"/>
      <c r="Y80" s="7"/>
      <c r="Z80" s="7"/>
      <c r="AA80" s="7"/>
      <c r="AB80" s="7">
        <f t="shared" si="63"/>
        <v>0</v>
      </c>
      <c r="AC80" s="7">
        <f t="shared" si="63"/>
        <v>0</v>
      </c>
      <c r="AD80" s="7">
        <f t="shared" si="63"/>
        <v>0</v>
      </c>
      <c r="AE80" s="7"/>
      <c r="AF80" s="7"/>
      <c r="AG80" s="7">
        <f t="shared" ref="AG80:AI85" si="66">IF($D80&gt;0,AG$16*($D80),0)</f>
        <v>0</v>
      </c>
      <c r="AH80" s="7">
        <f t="shared" si="66"/>
        <v>0</v>
      </c>
      <c r="AI80" s="7">
        <f t="shared" si="66"/>
        <v>0</v>
      </c>
      <c r="AJ80" s="7"/>
      <c r="AK80" s="7">
        <f t="shared" si="56"/>
        <v>0</v>
      </c>
      <c r="AL80" s="7">
        <f t="shared" si="64"/>
        <v>0</v>
      </c>
      <c r="AM80" s="7">
        <f t="shared" si="59"/>
        <v>0</v>
      </c>
      <c r="AN80" s="7">
        <f t="shared" si="55"/>
        <v>0</v>
      </c>
      <c r="AO80" s="7">
        <f t="shared" si="60"/>
        <v>0</v>
      </c>
      <c r="AP80" s="7">
        <f t="shared" si="60"/>
        <v>0</v>
      </c>
      <c r="AQ80" s="7">
        <f t="shared" si="60"/>
        <v>0</v>
      </c>
      <c r="AR80" s="7"/>
      <c r="AS80" s="7">
        <f>IF($D80&gt;0,AS$16*($D80),0)</f>
        <v>0</v>
      </c>
      <c r="AT80" s="7"/>
      <c r="AU80" s="7">
        <f t="shared" si="65"/>
        <v>0</v>
      </c>
      <c r="AV80" s="52"/>
      <c r="AX80" s="36" t="s">
        <v>72</v>
      </c>
      <c r="AY80" s="41">
        <f t="shared" si="37"/>
        <v>0</v>
      </c>
    </row>
    <row r="81" spans="2:51" ht="23.25" x14ac:dyDescent="0.4">
      <c r="B81" s="36" t="s">
        <v>73</v>
      </c>
      <c r="C81" s="77">
        <f>'Controls and SOA'!C71</f>
        <v>0</v>
      </c>
      <c r="D81" s="81">
        <f t="shared" ref="D81:D112" si="67">IF(C81="NA", 0, IF(C81=0,0,5-C81))</f>
        <v>0</v>
      </c>
      <c r="E81" s="45"/>
      <c r="F81" s="128"/>
      <c r="G81" s="7"/>
      <c r="H81" s="7"/>
      <c r="I81" s="7"/>
      <c r="J81" s="7"/>
      <c r="K81" s="7"/>
      <c r="L81" s="7"/>
      <c r="M81" s="7"/>
      <c r="N81" s="7"/>
      <c r="O81" s="7"/>
      <c r="P81" s="7">
        <f t="shared" si="61"/>
        <v>0</v>
      </c>
      <c r="Q81" s="7">
        <f t="shared" si="61"/>
        <v>0</v>
      </c>
      <c r="R81" s="7"/>
      <c r="S81" s="7">
        <f t="shared" si="62"/>
        <v>0</v>
      </c>
      <c r="T81" s="7"/>
      <c r="U81" s="7"/>
      <c r="V81" s="7"/>
      <c r="W81" s="7"/>
      <c r="X81" s="7"/>
      <c r="Y81" s="7"/>
      <c r="Z81" s="7"/>
      <c r="AA81" s="7"/>
      <c r="AB81" s="7">
        <f>IF($D81&gt;0,AB$16*($D81),0)</f>
        <v>0</v>
      </c>
      <c r="AC81" s="7">
        <f>IF($D81&gt;0,AC$16*($D81),0)</f>
        <v>0</v>
      </c>
      <c r="AD81" s="7"/>
      <c r="AE81" s="7"/>
      <c r="AF81" s="7"/>
      <c r="AG81" s="7">
        <f t="shared" si="66"/>
        <v>0</v>
      </c>
      <c r="AH81" s="7">
        <f t="shared" si="66"/>
        <v>0</v>
      </c>
      <c r="AI81" s="7">
        <f t="shared" si="66"/>
        <v>0</v>
      </c>
      <c r="AJ81" s="7"/>
      <c r="AK81" s="7">
        <f t="shared" si="56"/>
        <v>0</v>
      </c>
      <c r="AL81" s="7">
        <f t="shared" si="64"/>
        <v>0</v>
      </c>
      <c r="AM81" s="7">
        <f t="shared" si="59"/>
        <v>0</v>
      </c>
      <c r="AN81" s="7">
        <f t="shared" si="55"/>
        <v>0</v>
      </c>
      <c r="AO81" s="7">
        <f t="shared" si="60"/>
        <v>0</v>
      </c>
      <c r="AP81" s="7">
        <f t="shared" si="60"/>
        <v>0</v>
      </c>
      <c r="AQ81" s="7">
        <f t="shared" si="60"/>
        <v>0</v>
      </c>
      <c r="AR81" s="7">
        <f>IF($D81&gt;0,AR$16*($D81),0)</f>
        <v>0</v>
      </c>
      <c r="AS81" s="7">
        <f>IF($D81&gt;0,AS$16*($D81),0)</f>
        <v>0</v>
      </c>
      <c r="AT81" s="7"/>
      <c r="AU81" s="7">
        <f t="shared" si="65"/>
        <v>0</v>
      </c>
      <c r="AV81" s="52"/>
      <c r="AX81" s="36" t="s">
        <v>73</v>
      </c>
      <c r="AY81" s="41">
        <f t="shared" ref="AY81:AY112" si="68">MAX(F81:AV81)</f>
        <v>0</v>
      </c>
    </row>
    <row r="82" spans="2:51" x14ac:dyDescent="0.4">
      <c r="B82" s="36" t="s">
        <v>74</v>
      </c>
      <c r="C82" s="77">
        <f>'Controls and SOA'!C72</f>
        <v>0</v>
      </c>
      <c r="D82" s="81">
        <f t="shared" si="67"/>
        <v>0</v>
      </c>
      <c r="E82" s="45"/>
      <c r="F82" s="128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61"/>
        <v>0</v>
      </c>
      <c r="Q82" s="7">
        <f t="shared" si="61"/>
        <v>0</v>
      </c>
      <c r="R82" s="7">
        <f>IF($D82&gt;0,R$16*($D82),0)</f>
        <v>0</v>
      </c>
      <c r="S82" s="7">
        <f t="shared" si="62"/>
        <v>0</v>
      </c>
      <c r="T82" s="7"/>
      <c r="U82" s="7"/>
      <c r="V82" s="7"/>
      <c r="W82" s="7"/>
      <c r="X82" s="7"/>
      <c r="Y82" s="7"/>
      <c r="Z82" s="7"/>
      <c r="AA82" s="7"/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>IF($D82&gt;0,AF$16*($D82),0)</f>
        <v>0</v>
      </c>
      <c r="AG82" s="7">
        <f t="shared" si="66"/>
        <v>0</v>
      </c>
      <c r="AH82" s="7">
        <f t="shared" si="66"/>
        <v>0</v>
      </c>
      <c r="AI82" s="7">
        <f t="shared" si="66"/>
        <v>0</v>
      </c>
      <c r="AJ82" s="7">
        <f>IF($D82&gt;0,AJ$16*($D82),0)</f>
        <v>0</v>
      </c>
      <c r="AK82" s="7">
        <f t="shared" si="56"/>
        <v>0</v>
      </c>
      <c r="AL82" s="7">
        <f t="shared" si="64"/>
        <v>0</v>
      </c>
      <c r="AM82" s="7">
        <f t="shared" si="59"/>
        <v>0</v>
      </c>
      <c r="AN82" s="7">
        <f t="shared" si="55"/>
        <v>0</v>
      </c>
      <c r="AO82" s="7">
        <f t="shared" si="60"/>
        <v>0</v>
      </c>
      <c r="AP82" s="7">
        <f t="shared" si="60"/>
        <v>0</v>
      </c>
      <c r="AQ82" s="7">
        <f t="shared" si="60"/>
        <v>0</v>
      </c>
      <c r="AR82" s="7">
        <f>IF($D82&gt;0,AR$16*($D82),0)</f>
        <v>0</v>
      </c>
      <c r="AS82" s="7">
        <f>IF($D82&gt;0,AS$16*($D82),0)</f>
        <v>0</v>
      </c>
      <c r="AT82" s="7">
        <f>IF($D82&gt;0,AT$16*($D82),0)</f>
        <v>0</v>
      </c>
      <c r="AU82" s="7">
        <f t="shared" si="65"/>
        <v>0</v>
      </c>
      <c r="AV82" s="52"/>
      <c r="AX82" s="36" t="s">
        <v>74</v>
      </c>
      <c r="AY82" s="41">
        <f t="shared" si="68"/>
        <v>0</v>
      </c>
    </row>
    <row r="83" spans="2:51" ht="23.25" x14ac:dyDescent="0.4">
      <c r="B83" s="36" t="s">
        <v>75</v>
      </c>
      <c r="C83" s="77">
        <f>'Controls and SOA'!C73</f>
        <v>0</v>
      </c>
      <c r="D83" s="81">
        <f t="shared" si="67"/>
        <v>0</v>
      </c>
      <c r="E83" s="45"/>
      <c r="F83" s="128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62"/>
        <v>0</v>
      </c>
      <c r="T83" s="7"/>
      <c r="U83" s="7"/>
      <c r="V83" s="7"/>
      <c r="W83" s="7">
        <f>IF($D83&gt;0,W$16*($D83),0)</f>
        <v>0</v>
      </c>
      <c r="X83" s="7"/>
      <c r="Y83" s="7"/>
      <c r="Z83" s="7"/>
      <c r="AA83" s="7"/>
      <c r="AB83" s="7"/>
      <c r="AC83" s="7">
        <f t="shared" ref="AC83:AC92" si="69">IF($D83&gt;0,AC$16*($D83),0)</f>
        <v>0</v>
      </c>
      <c r="AD83" s="7"/>
      <c r="AE83" s="7"/>
      <c r="AF83" s="7"/>
      <c r="AG83" s="7">
        <f t="shared" si="66"/>
        <v>0</v>
      </c>
      <c r="AH83" s="7">
        <f t="shared" si="66"/>
        <v>0</v>
      </c>
      <c r="AI83" s="7">
        <f t="shared" si="66"/>
        <v>0</v>
      </c>
      <c r="AJ83" s="7">
        <f>IF($D83&gt;0,AJ$16*($D83),0)</f>
        <v>0</v>
      </c>
      <c r="AK83" s="7"/>
      <c r="AL83" s="7">
        <f t="shared" si="64"/>
        <v>0</v>
      </c>
      <c r="AM83" s="7">
        <f t="shared" si="59"/>
        <v>0</v>
      </c>
      <c r="AN83" s="7">
        <f t="shared" si="55"/>
        <v>0</v>
      </c>
      <c r="AO83" s="7"/>
      <c r="AP83" s="7"/>
      <c r="AQ83" s="7">
        <f t="shared" si="60"/>
        <v>0</v>
      </c>
      <c r="AR83" s="7">
        <f>IF($D83&gt;0,AR$16*($D83),0)</f>
        <v>0</v>
      </c>
      <c r="AS83" s="7"/>
      <c r="AT83" s="7"/>
      <c r="AU83" s="7">
        <f t="shared" si="65"/>
        <v>0</v>
      </c>
      <c r="AV83" s="52">
        <f>IF($D83&gt;0,AV$16*($D83),0)</f>
        <v>0</v>
      </c>
      <c r="AX83" s="36" t="s">
        <v>75</v>
      </c>
      <c r="AY83" s="41">
        <f t="shared" si="68"/>
        <v>0</v>
      </c>
    </row>
    <row r="84" spans="2:51" ht="23.25" x14ac:dyDescent="0.4">
      <c r="B84" s="36" t="s">
        <v>76</v>
      </c>
      <c r="C84" s="77">
        <f>'Controls and SOA'!C74</f>
        <v>0</v>
      </c>
      <c r="D84" s="81">
        <f t="shared" si="67"/>
        <v>0</v>
      </c>
      <c r="E84" s="45"/>
      <c r="F84" s="128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62"/>
        <v>0</v>
      </c>
      <c r="T84" s="7"/>
      <c r="U84" s="7"/>
      <c r="V84" s="7"/>
      <c r="W84" s="7">
        <f>IF($D84&gt;0,W$16*($D84),0)</f>
        <v>0</v>
      </c>
      <c r="X84" s="7"/>
      <c r="Y84" s="7"/>
      <c r="Z84" s="7"/>
      <c r="AA84" s="7"/>
      <c r="AB84" s="7"/>
      <c r="AC84" s="7">
        <f t="shared" si="69"/>
        <v>0</v>
      </c>
      <c r="AD84" s="7">
        <f>IF($D84&gt;0,AD$16*($D84),0)</f>
        <v>0</v>
      </c>
      <c r="AE84" s="7"/>
      <c r="AF84" s="7"/>
      <c r="AG84" s="7">
        <f t="shared" si="66"/>
        <v>0</v>
      </c>
      <c r="AH84" s="7">
        <f t="shared" si="66"/>
        <v>0</v>
      </c>
      <c r="AI84" s="7">
        <f t="shared" si="66"/>
        <v>0</v>
      </c>
      <c r="AJ84" s="7"/>
      <c r="AK84" s="7">
        <f>IF($D84&gt;0,AK$16*($D84),0)</f>
        <v>0</v>
      </c>
      <c r="AL84" s="7">
        <f t="shared" si="64"/>
        <v>0</v>
      </c>
      <c r="AM84" s="7">
        <f t="shared" si="59"/>
        <v>0</v>
      </c>
      <c r="AN84" s="7">
        <f t="shared" si="55"/>
        <v>0</v>
      </c>
      <c r="AO84" s="7"/>
      <c r="AP84" s="7">
        <f>IF($D84&gt;0,AP$16*($D84),0)</f>
        <v>0</v>
      </c>
      <c r="AQ84" s="7">
        <f>IF($D84&gt;0,AQ$16*($D84),0)</f>
        <v>0</v>
      </c>
      <c r="AR84" s="7">
        <f>IF($D84&gt;0,AR$16*($D84),0)</f>
        <v>0</v>
      </c>
      <c r="AS84" s="7">
        <f>IF($D84&gt;0,AS$16*($D84),0)</f>
        <v>0</v>
      </c>
      <c r="AT84" s="7"/>
      <c r="AU84" s="7">
        <f t="shared" si="65"/>
        <v>0</v>
      </c>
      <c r="AV84" s="52">
        <f>IF($D84&gt;0,AV$16*($D84),0)</f>
        <v>0</v>
      </c>
      <c r="AX84" s="36" t="s">
        <v>76</v>
      </c>
      <c r="AY84" s="41">
        <f t="shared" si="68"/>
        <v>0</v>
      </c>
    </row>
    <row r="85" spans="2:51" ht="23.25" x14ac:dyDescent="0.4">
      <c r="B85" s="36" t="s">
        <v>77</v>
      </c>
      <c r="C85" s="77">
        <f>'Controls and SOA'!C75</f>
        <v>0</v>
      </c>
      <c r="D85" s="81">
        <f t="shared" si="67"/>
        <v>0</v>
      </c>
      <c r="E85" s="45"/>
      <c r="F85" s="128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62"/>
        <v>0</v>
      </c>
      <c r="T85" s="7"/>
      <c r="U85" s="7"/>
      <c r="V85" s="7"/>
      <c r="W85" s="7">
        <f>IF($D85&gt;0,W$16*($D85),0)</f>
        <v>0</v>
      </c>
      <c r="X85" s="7"/>
      <c r="Y85" s="7"/>
      <c r="Z85" s="7"/>
      <c r="AA85" s="7"/>
      <c r="AB85" s="7"/>
      <c r="AC85" s="7">
        <f t="shared" si="69"/>
        <v>0</v>
      </c>
      <c r="AD85" s="7"/>
      <c r="AE85" s="7"/>
      <c r="AF85" s="7"/>
      <c r="AG85" s="7">
        <f t="shared" si="66"/>
        <v>0</v>
      </c>
      <c r="AH85" s="7">
        <f t="shared" si="66"/>
        <v>0</v>
      </c>
      <c r="AI85" s="7">
        <f t="shared" si="66"/>
        <v>0</v>
      </c>
      <c r="AJ85" s="7">
        <f>IF($D85&gt;0,AJ$16*($D85),0)</f>
        <v>0</v>
      </c>
      <c r="AK85" s="7"/>
      <c r="AL85" s="7">
        <f t="shared" si="64"/>
        <v>0</v>
      </c>
      <c r="AM85" s="7">
        <f t="shared" si="59"/>
        <v>0</v>
      </c>
      <c r="AN85" s="7">
        <f t="shared" si="55"/>
        <v>0</v>
      </c>
      <c r="AO85" s="7"/>
      <c r="AP85" s="7"/>
      <c r="AQ85" s="7">
        <f t="shared" si="60"/>
        <v>0</v>
      </c>
      <c r="AR85" s="7">
        <f>IF($D85&gt;0,AR$16*($D85),0)</f>
        <v>0</v>
      </c>
      <c r="AS85" s="7"/>
      <c r="AT85" s="7"/>
      <c r="AU85" s="7">
        <f t="shared" si="65"/>
        <v>0</v>
      </c>
      <c r="AV85" s="52">
        <f>IF($D85&gt;0,AV$16*($D85),0)</f>
        <v>0</v>
      </c>
      <c r="AX85" s="36" t="s">
        <v>77</v>
      </c>
      <c r="AY85" s="41">
        <f t="shared" si="68"/>
        <v>0</v>
      </c>
    </row>
    <row r="86" spans="2:51" ht="23.25" x14ac:dyDescent="0.4">
      <c r="B86" s="36" t="s">
        <v>78</v>
      </c>
      <c r="C86" s="77">
        <f>'Controls and SOA'!C76</f>
        <v>0</v>
      </c>
      <c r="D86" s="81">
        <f t="shared" si="67"/>
        <v>0</v>
      </c>
      <c r="E86" s="45"/>
      <c r="F86" s="12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62"/>
        <v>0</v>
      </c>
      <c r="T86" s="7"/>
      <c r="U86" s="7"/>
      <c r="V86" s="7"/>
      <c r="W86" s="7"/>
      <c r="X86" s="7"/>
      <c r="Y86" s="7"/>
      <c r="Z86" s="7"/>
      <c r="AA86" s="7"/>
      <c r="AB86" s="7"/>
      <c r="AC86" s="7">
        <f t="shared" si="69"/>
        <v>0</v>
      </c>
      <c r="AD86" s="7"/>
      <c r="AE86" s="7"/>
      <c r="AF86" s="7"/>
      <c r="AG86" s="7"/>
      <c r="AH86" s="7"/>
      <c r="AI86" s="7"/>
      <c r="AJ86" s="7"/>
      <c r="AK86" s="7">
        <f>IF($D86&gt;0,AK$16*($D86),0)</f>
        <v>0</v>
      </c>
      <c r="AL86" s="7"/>
      <c r="AM86" s="7"/>
      <c r="AN86" s="7"/>
      <c r="AO86" s="7"/>
      <c r="AP86" s="7"/>
      <c r="AQ86" s="7"/>
      <c r="AR86" s="7"/>
      <c r="AS86" s="7">
        <f>IF($D86&gt;0,AS$16*($D86),0)</f>
        <v>0</v>
      </c>
      <c r="AT86" s="7"/>
      <c r="AU86" s="7"/>
      <c r="AV86" s="52"/>
      <c r="AX86" s="36" t="s">
        <v>78</v>
      </c>
      <c r="AY86" s="41">
        <f t="shared" si="68"/>
        <v>0</v>
      </c>
    </row>
    <row r="87" spans="2:51" x14ac:dyDescent="0.4">
      <c r="B87" s="36" t="s">
        <v>79</v>
      </c>
      <c r="C87" s="77">
        <f>'Controls and SOA'!C77</f>
        <v>0</v>
      </c>
      <c r="D87" s="81">
        <f t="shared" si="67"/>
        <v>0</v>
      </c>
      <c r="E87" s="45"/>
      <c r="F87" s="128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62"/>
        <v>0</v>
      </c>
      <c r="T87" s="7"/>
      <c r="U87" s="7"/>
      <c r="V87" s="7"/>
      <c r="W87" s="7">
        <f t="shared" ref="W87:W99" si="70">IF($D87&gt;0,W$16*($D87),0)</f>
        <v>0</v>
      </c>
      <c r="X87" s="7"/>
      <c r="Y87" s="7"/>
      <c r="Z87" s="7"/>
      <c r="AA87" s="7"/>
      <c r="AB87" s="7"/>
      <c r="AC87" s="7">
        <f t="shared" si="69"/>
        <v>0</v>
      </c>
      <c r="AD87" s="7"/>
      <c r="AE87" s="7"/>
      <c r="AF87" s="7"/>
      <c r="AG87" s="7"/>
      <c r="AH87" s="7"/>
      <c r="AI87" s="7"/>
      <c r="AJ87" s="7"/>
      <c r="AK87" s="7">
        <f>IF($D87&gt;0,AK$16*($D87),0)</f>
        <v>0</v>
      </c>
      <c r="AL87" s="7"/>
      <c r="AM87" s="7">
        <f t="shared" ref="AM87:AQ88" si="71">IF($D87&gt;0,AM$16*($D87),0)</f>
        <v>0</v>
      </c>
      <c r="AN87" s="7">
        <f t="shared" si="71"/>
        <v>0</v>
      </c>
      <c r="AO87" s="7">
        <f t="shared" si="71"/>
        <v>0</v>
      </c>
      <c r="AP87" s="7">
        <f t="shared" si="71"/>
        <v>0</v>
      </c>
      <c r="AQ87" s="7">
        <f t="shared" si="71"/>
        <v>0</v>
      </c>
      <c r="AR87" s="7"/>
      <c r="AS87" s="7">
        <f>IF($D87&gt;0,AS$16*($D87),0)</f>
        <v>0</v>
      </c>
      <c r="AT87" s="7"/>
      <c r="AU87" s="7"/>
      <c r="AV87" s="52">
        <f t="shared" ref="AV87:AV99" si="72">IF($D87&gt;0,AV$16*($D87),0)</f>
        <v>0</v>
      </c>
      <c r="AX87" s="36" t="s">
        <v>79</v>
      </c>
      <c r="AY87" s="41">
        <f t="shared" si="68"/>
        <v>0</v>
      </c>
    </row>
    <row r="88" spans="2:51" ht="23.25" x14ac:dyDescent="0.4">
      <c r="B88" s="36" t="s">
        <v>80</v>
      </c>
      <c r="C88" s="77">
        <f>'Controls and SOA'!C78</f>
        <v>0</v>
      </c>
      <c r="D88" s="81">
        <f t="shared" si="67"/>
        <v>0</v>
      </c>
      <c r="E88" s="45"/>
      <c r="F88" s="128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62"/>
        <v>0</v>
      </c>
      <c r="T88" s="7"/>
      <c r="U88" s="7"/>
      <c r="V88" s="7"/>
      <c r="W88" s="7">
        <f t="shared" si="70"/>
        <v>0</v>
      </c>
      <c r="X88" s="7"/>
      <c r="Y88" s="7"/>
      <c r="Z88" s="7"/>
      <c r="AA88" s="7"/>
      <c r="AB88" s="7"/>
      <c r="AC88" s="7">
        <f t="shared" si="69"/>
        <v>0</v>
      </c>
      <c r="AD88" s="7"/>
      <c r="AE88" s="7"/>
      <c r="AF88" s="7"/>
      <c r="AG88" s="7"/>
      <c r="AH88" s="7"/>
      <c r="AI88" s="7"/>
      <c r="AJ88" s="7"/>
      <c r="AK88" s="7">
        <f>IF($D88&gt;0,AK$16*($D88),0)</f>
        <v>0</v>
      </c>
      <c r="AL88" s="7">
        <f>IF($D88&gt;0,AL$16*($D88),0)</f>
        <v>0</v>
      </c>
      <c r="AM88" s="7">
        <f t="shared" si="71"/>
        <v>0</v>
      </c>
      <c r="AN88" s="7">
        <f t="shared" si="71"/>
        <v>0</v>
      </c>
      <c r="AO88" s="7">
        <f t="shared" si="71"/>
        <v>0</v>
      </c>
      <c r="AP88" s="7">
        <f t="shared" si="71"/>
        <v>0</v>
      </c>
      <c r="AQ88" s="7">
        <f t="shared" si="71"/>
        <v>0</v>
      </c>
      <c r="AR88" s="7">
        <f>IF($D88&gt;0,AR$16*($D88),0)</f>
        <v>0</v>
      </c>
      <c r="AS88" s="7">
        <f>IF($D88&gt;0,AS$16*($D88),0)</f>
        <v>0</v>
      </c>
      <c r="AT88" s="7"/>
      <c r="AU88" s="7"/>
      <c r="AV88" s="52">
        <f t="shared" si="72"/>
        <v>0</v>
      </c>
      <c r="AX88" s="36" t="s">
        <v>80</v>
      </c>
      <c r="AY88" s="41">
        <f t="shared" si="68"/>
        <v>0</v>
      </c>
    </row>
    <row r="89" spans="2:51" ht="23.25" x14ac:dyDescent="0.4">
      <c r="B89" s="36" t="s">
        <v>81</v>
      </c>
      <c r="C89" s="77">
        <f>'Controls and SOA'!C79</f>
        <v>0</v>
      </c>
      <c r="D89" s="81">
        <f t="shared" si="67"/>
        <v>0</v>
      </c>
      <c r="E89" s="45"/>
      <c r="F89" s="128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62"/>
        <v>0</v>
      </c>
      <c r="T89" s="7"/>
      <c r="U89" s="7"/>
      <c r="V89" s="7"/>
      <c r="W89" s="7">
        <f t="shared" si="70"/>
        <v>0</v>
      </c>
      <c r="X89" s="7"/>
      <c r="Y89" s="7"/>
      <c r="Z89" s="7"/>
      <c r="AA89" s="7"/>
      <c r="AB89" s="7"/>
      <c r="AC89" s="7">
        <f t="shared" si="69"/>
        <v>0</v>
      </c>
      <c r="AD89" s="7"/>
      <c r="AE89" s="7"/>
      <c r="AF89" s="7"/>
      <c r="AG89" s="7"/>
      <c r="AH89" s="7"/>
      <c r="AI89" s="7"/>
      <c r="AJ89" s="7">
        <f>IF($D89&gt;0,AJ$16*($D89),0)</f>
        <v>0</v>
      </c>
      <c r="AK89" s="7"/>
      <c r="AL89" s="7">
        <f>IF($D89&gt;0,AL$16*($D89),0)</f>
        <v>0</v>
      </c>
      <c r="AM89" s="7"/>
      <c r="AN89" s="7">
        <f t="shared" ref="AN89:AP92" si="73">IF($D89&gt;0,AN$16*($D89),0)</f>
        <v>0</v>
      </c>
      <c r="AO89" s="7">
        <f t="shared" si="73"/>
        <v>0</v>
      </c>
      <c r="AP89" s="7">
        <f t="shared" si="73"/>
        <v>0</v>
      </c>
      <c r="AQ89" s="7"/>
      <c r="AR89" s="7"/>
      <c r="AS89" s="7"/>
      <c r="AT89" s="7"/>
      <c r="AU89" s="7">
        <f>IF($D89&gt;0,AU$16*($D89),0)</f>
        <v>0</v>
      </c>
      <c r="AV89" s="52">
        <f t="shared" si="72"/>
        <v>0</v>
      </c>
      <c r="AX89" s="36" t="s">
        <v>81</v>
      </c>
      <c r="AY89" s="41">
        <f t="shared" si="68"/>
        <v>0</v>
      </c>
    </row>
    <row r="90" spans="2:51" ht="23.25" x14ac:dyDescent="0.4">
      <c r="B90" s="36" t="s">
        <v>82</v>
      </c>
      <c r="C90" s="77">
        <f>'Controls and SOA'!C80</f>
        <v>0</v>
      </c>
      <c r="D90" s="81">
        <f t="shared" si="67"/>
        <v>0</v>
      </c>
      <c r="E90" s="45"/>
      <c r="F90" s="128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/>
      <c r="W90" s="7">
        <f t="shared" si="70"/>
        <v>0</v>
      </c>
      <c r="X90" s="7"/>
      <c r="Y90" s="7"/>
      <c r="Z90" s="7"/>
      <c r="AA90" s="7">
        <f>IF($D90&gt;0,AA$16*($D90),0)</f>
        <v>0</v>
      </c>
      <c r="AB90" s="7"/>
      <c r="AC90" s="7">
        <f t="shared" si="69"/>
        <v>0</v>
      </c>
      <c r="AD90" s="7"/>
      <c r="AE90" s="7"/>
      <c r="AF90" s="7"/>
      <c r="AG90" s="7"/>
      <c r="AH90" s="7"/>
      <c r="AI90" s="7"/>
      <c r="AJ90" s="7"/>
      <c r="AK90" s="7"/>
      <c r="AL90" s="7">
        <f>IF($D90&gt;0,AL$16*($D90),0)</f>
        <v>0</v>
      </c>
      <c r="AM90" s="7"/>
      <c r="AN90" s="7">
        <f t="shared" si="73"/>
        <v>0</v>
      </c>
      <c r="AO90" s="7">
        <f t="shared" si="73"/>
        <v>0</v>
      </c>
      <c r="AP90" s="7">
        <f t="shared" si="73"/>
        <v>0</v>
      </c>
      <c r="AQ90" s="7"/>
      <c r="AR90" s="7"/>
      <c r="AS90" s="7"/>
      <c r="AT90" s="7"/>
      <c r="AU90" s="7"/>
      <c r="AV90" s="52">
        <f t="shared" si="72"/>
        <v>0</v>
      </c>
      <c r="AX90" s="36" t="s">
        <v>82</v>
      </c>
      <c r="AY90" s="41">
        <f t="shared" si="68"/>
        <v>0</v>
      </c>
    </row>
    <row r="91" spans="2:51" ht="23.25" x14ac:dyDescent="0.4">
      <c r="B91" s="36" t="s">
        <v>83</v>
      </c>
      <c r="C91" s="77">
        <f>'Controls and SOA'!C81</f>
        <v>0</v>
      </c>
      <c r="D91" s="81">
        <f t="shared" si="67"/>
        <v>0</v>
      </c>
      <c r="E91" s="45"/>
      <c r="F91" s="128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/>
      <c r="W91" s="7">
        <f t="shared" si="70"/>
        <v>0</v>
      </c>
      <c r="X91" s="7"/>
      <c r="Y91" s="7"/>
      <c r="Z91" s="7"/>
      <c r="AA91" s="7">
        <f>IF($D91&gt;0,AA$16*($D91),0)</f>
        <v>0</v>
      </c>
      <c r="AB91" s="7"/>
      <c r="AC91" s="7">
        <f t="shared" si="69"/>
        <v>0</v>
      </c>
      <c r="AD91" s="7">
        <f>IF($D91&gt;0,AD$16*($D91),0)</f>
        <v>0</v>
      </c>
      <c r="AE91" s="7"/>
      <c r="AF91" s="7"/>
      <c r="AG91" s="7"/>
      <c r="AH91" s="7"/>
      <c r="AI91" s="7"/>
      <c r="AJ91" s="7"/>
      <c r="AK91" s="7"/>
      <c r="AL91" s="7">
        <f>IF($D91&gt;0,AL$16*($D91),0)</f>
        <v>0</v>
      </c>
      <c r="AM91" s="7"/>
      <c r="AN91" s="7">
        <f t="shared" si="73"/>
        <v>0</v>
      </c>
      <c r="AO91" s="7">
        <f t="shared" si="73"/>
        <v>0</v>
      </c>
      <c r="AP91" s="7">
        <f t="shared" si="73"/>
        <v>0</v>
      </c>
      <c r="AQ91" s="7"/>
      <c r="AR91" s="7"/>
      <c r="AS91" s="7"/>
      <c r="AT91" s="7"/>
      <c r="AU91" s="7"/>
      <c r="AV91" s="52">
        <f t="shared" si="72"/>
        <v>0</v>
      </c>
      <c r="AX91" s="36" t="s">
        <v>83</v>
      </c>
      <c r="AY91" s="41">
        <f t="shared" si="68"/>
        <v>0</v>
      </c>
    </row>
    <row r="92" spans="2:51" x14ac:dyDescent="0.4">
      <c r="B92" s="36" t="s">
        <v>84</v>
      </c>
      <c r="C92" s="77">
        <f>'Controls and SOA'!C82</f>
        <v>0</v>
      </c>
      <c r="D92" s="81">
        <f t="shared" si="67"/>
        <v>0</v>
      </c>
      <c r="E92" s="45"/>
      <c r="F92" s="128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/>
      <c r="W92" s="7">
        <f t="shared" si="70"/>
        <v>0</v>
      </c>
      <c r="X92" s="7"/>
      <c r="Y92" s="7"/>
      <c r="Z92" s="7"/>
      <c r="AA92" s="7">
        <f>IF($D92&gt;0,AA$16*($D92),0)</f>
        <v>0</v>
      </c>
      <c r="AB92" s="7"/>
      <c r="AC92" s="7">
        <f t="shared" si="69"/>
        <v>0</v>
      </c>
      <c r="AD92" s="7">
        <f>IF($D92&gt;0,AD$16*($D92),0)</f>
        <v>0</v>
      </c>
      <c r="AE92" s="7"/>
      <c r="AF92" s="7"/>
      <c r="AG92" s="7"/>
      <c r="AH92" s="7"/>
      <c r="AI92" s="7"/>
      <c r="AJ92" s="7"/>
      <c r="AK92" s="7"/>
      <c r="AL92" s="7">
        <f>IF($D92&gt;0,AL$16*($D92),0)</f>
        <v>0</v>
      </c>
      <c r="AM92" s="7"/>
      <c r="AN92" s="7">
        <f t="shared" si="73"/>
        <v>0</v>
      </c>
      <c r="AO92" s="7">
        <f t="shared" si="73"/>
        <v>0</v>
      </c>
      <c r="AP92" s="7">
        <f t="shared" si="73"/>
        <v>0</v>
      </c>
      <c r="AQ92" s="7"/>
      <c r="AR92" s="7"/>
      <c r="AS92" s="7">
        <f>IF($D92&gt;0,AS$16*($D92),0)</f>
        <v>0</v>
      </c>
      <c r="AT92" s="7"/>
      <c r="AU92" s="7"/>
      <c r="AV92" s="52">
        <f t="shared" si="72"/>
        <v>0</v>
      </c>
      <c r="AX92" s="36" t="s">
        <v>84</v>
      </c>
      <c r="AY92" s="41">
        <f t="shared" si="68"/>
        <v>0</v>
      </c>
    </row>
    <row r="93" spans="2:51" ht="23.25" x14ac:dyDescent="0.4">
      <c r="B93" s="36" t="s">
        <v>85</v>
      </c>
      <c r="C93" s="77">
        <f>'Controls and SOA'!C83</f>
        <v>0</v>
      </c>
      <c r="D93" s="81">
        <f t="shared" si="67"/>
        <v>0</v>
      </c>
      <c r="E93" s="45"/>
      <c r="F93" s="12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>
        <f t="shared" si="70"/>
        <v>0</v>
      </c>
      <c r="X93" s="7">
        <f>IF($D93&gt;0,X$16*($D93),0)</f>
        <v>0</v>
      </c>
      <c r="Y93" s="7"/>
      <c r="Z93" s="7">
        <f>IF($D93&gt;0,Z$16*($D93),0)</f>
        <v>0</v>
      </c>
      <c r="AA93" s="7">
        <f>IF($D93&gt;0,AA$16*($D93),0)</f>
        <v>0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>
        <f>IF($D93&gt;0,AU$16*($D93),0)</f>
        <v>0</v>
      </c>
      <c r="AV93" s="52">
        <f t="shared" si="72"/>
        <v>0</v>
      </c>
      <c r="AX93" s="36" t="s">
        <v>85</v>
      </c>
      <c r="AY93" s="41">
        <f t="shared" si="68"/>
        <v>0</v>
      </c>
    </row>
    <row r="94" spans="2:51" ht="34.9" x14ac:dyDescent="0.4">
      <c r="B94" s="36" t="s">
        <v>86</v>
      </c>
      <c r="C94" s="77">
        <f>'Controls and SOA'!C84</f>
        <v>0</v>
      </c>
      <c r="D94" s="81">
        <f t="shared" si="67"/>
        <v>0</v>
      </c>
      <c r="E94" s="45"/>
      <c r="F94" s="12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70"/>
        <v>0</v>
      </c>
      <c r="X94" s="7"/>
      <c r="Y94" s="7"/>
      <c r="Z94" s="7"/>
      <c r="AA94" s="7"/>
      <c r="AB94" s="7">
        <f t="shared" ref="AB94:AD97" si="74">IF($D94&gt;0,AB$16*($D94),0)</f>
        <v>0</v>
      </c>
      <c r="AC94" s="7">
        <f t="shared" si="74"/>
        <v>0</v>
      </c>
      <c r="AD94" s="7">
        <f t="shared" si="74"/>
        <v>0</v>
      </c>
      <c r="AE94" s="7"/>
      <c r="AF94" s="7"/>
      <c r="AG94" s="7">
        <f>IF($D94&gt;0,AG$16*($D94),0)</f>
        <v>0</v>
      </c>
      <c r="AH94" s="7">
        <f>IF($D94&gt;0,AH$16*($D94),0)</f>
        <v>0</v>
      </c>
      <c r="AI94" s="7">
        <f>IF($D94&gt;0,AI$16*($D94),0)</f>
        <v>0</v>
      </c>
      <c r="AJ94" s="7"/>
      <c r="AK94" s="7">
        <f>IF($D94&gt;0,AK$16*($D94),0)</f>
        <v>0</v>
      </c>
      <c r="AL94" s="7"/>
      <c r="AM94" s="7">
        <f t="shared" ref="AM94:AM99" si="75">IF($D94&gt;0,AM$16*($D94),0)</f>
        <v>0</v>
      </c>
      <c r="AN94" s="7"/>
      <c r="AO94" s="7"/>
      <c r="AP94" s="7"/>
      <c r="AQ94" s="7">
        <f t="shared" ref="AQ94:AQ103" si="76">IF($D94&gt;0,AQ$16*($D94),0)</f>
        <v>0</v>
      </c>
      <c r="AR94" s="7">
        <f>IF($D94&gt;0,AR$16*($D94),0)</f>
        <v>0</v>
      </c>
      <c r="AS94" s="7">
        <f>IF($D94&gt;0,AS$16*($D94),0)</f>
        <v>0</v>
      </c>
      <c r="AT94" s="7"/>
      <c r="AU94" s="7">
        <f>IF($D94&gt;0,AU$16*($D94),0)</f>
        <v>0</v>
      </c>
      <c r="AV94" s="52">
        <f t="shared" si="72"/>
        <v>0</v>
      </c>
      <c r="AX94" s="36" t="s">
        <v>86</v>
      </c>
      <c r="AY94" s="41">
        <f t="shared" si="68"/>
        <v>0</v>
      </c>
    </row>
    <row r="95" spans="2:51" ht="23.25" x14ac:dyDescent="0.4">
      <c r="B95" s="36" t="s">
        <v>87</v>
      </c>
      <c r="C95" s="77">
        <f>'Controls and SOA'!C85</f>
        <v>0</v>
      </c>
      <c r="D95" s="81">
        <f t="shared" si="67"/>
        <v>0</v>
      </c>
      <c r="E95" s="45"/>
      <c r="F95" s="128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/>
      <c r="W95" s="7">
        <f t="shared" si="70"/>
        <v>0</v>
      </c>
      <c r="X95" s="7"/>
      <c r="Y95" s="7"/>
      <c r="Z95" s="7"/>
      <c r="AA95" s="7"/>
      <c r="AB95" s="7">
        <f t="shared" si="74"/>
        <v>0</v>
      </c>
      <c r="AC95" s="7">
        <f t="shared" si="74"/>
        <v>0</v>
      </c>
      <c r="AD95" s="7">
        <f t="shared" si="74"/>
        <v>0</v>
      </c>
      <c r="AE95" s="7"/>
      <c r="AF95" s="7"/>
      <c r="AG95" s="7"/>
      <c r="AH95" s="7"/>
      <c r="AI95" s="7"/>
      <c r="AJ95" s="7"/>
      <c r="AK95" s="7">
        <f>IF($D95&gt;0,AK$16*($D95),0)</f>
        <v>0</v>
      </c>
      <c r="AL95" s="7"/>
      <c r="AM95" s="7">
        <f t="shared" si="75"/>
        <v>0</v>
      </c>
      <c r="AN95" s="7"/>
      <c r="AO95" s="7">
        <f>IF($D95&gt;0,AO$16*($D95),0)</f>
        <v>0</v>
      </c>
      <c r="AP95" s="7"/>
      <c r="AQ95" s="7">
        <f t="shared" si="76"/>
        <v>0</v>
      </c>
      <c r="AR95" s="7"/>
      <c r="AS95" s="7"/>
      <c r="AT95" s="7"/>
      <c r="AU95" s="7"/>
      <c r="AV95" s="52">
        <f t="shared" si="72"/>
        <v>0</v>
      </c>
      <c r="AX95" s="36" t="s">
        <v>87</v>
      </c>
      <c r="AY95" s="41">
        <f t="shared" si="68"/>
        <v>0</v>
      </c>
    </row>
    <row r="96" spans="2:51" ht="23.25" x14ac:dyDescent="0.4">
      <c r="B96" s="36" t="s">
        <v>88</v>
      </c>
      <c r="C96" s="77">
        <f>'Controls and SOA'!C86</f>
        <v>0</v>
      </c>
      <c r="D96" s="81">
        <f t="shared" si="67"/>
        <v>0</v>
      </c>
      <c r="E96" s="45"/>
      <c r="F96" s="128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/>
      <c r="W96" s="7">
        <f t="shared" si="70"/>
        <v>0</v>
      </c>
      <c r="X96" s="7"/>
      <c r="Y96" s="7"/>
      <c r="Z96" s="7"/>
      <c r="AA96" s="7"/>
      <c r="AB96" s="7">
        <f t="shared" si="74"/>
        <v>0</v>
      </c>
      <c r="AC96" s="7">
        <f t="shared" si="74"/>
        <v>0</v>
      </c>
      <c r="AD96" s="7">
        <f t="shared" si="74"/>
        <v>0</v>
      </c>
      <c r="AE96" s="7"/>
      <c r="AF96" s="7"/>
      <c r="AG96" s="7"/>
      <c r="AH96" s="7"/>
      <c r="AI96" s="7"/>
      <c r="AJ96" s="7"/>
      <c r="AK96" s="7">
        <f>IF($D96&gt;0,AK$16*($D96),0)</f>
        <v>0</v>
      </c>
      <c r="AL96" s="7"/>
      <c r="AM96" s="7">
        <f t="shared" si="75"/>
        <v>0</v>
      </c>
      <c r="AN96" s="7"/>
      <c r="AO96" s="7">
        <f>IF($D96&gt;0,AO$16*($D96),0)</f>
        <v>0</v>
      </c>
      <c r="AP96" s="7"/>
      <c r="AQ96" s="7">
        <f t="shared" si="76"/>
        <v>0</v>
      </c>
      <c r="AR96" s="7"/>
      <c r="AS96" s="7"/>
      <c r="AT96" s="7"/>
      <c r="AU96" s="7"/>
      <c r="AV96" s="52">
        <f t="shared" si="72"/>
        <v>0</v>
      </c>
      <c r="AX96" s="36" t="s">
        <v>88</v>
      </c>
      <c r="AY96" s="41">
        <f t="shared" si="68"/>
        <v>0</v>
      </c>
    </row>
    <row r="97" spans="2:51" ht="23.25" x14ac:dyDescent="0.4">
      <c r="B97" s="36" t="s">
        <v>89</v>
      </c>
      <c r="C97" s="77">
        <f>'Controls and SOA'!C87</f>
        <v>0</v>
      </c>
      <c r="D97" s="81">
        <f t="shared" si="67"/>
        <v>0</v>
      </c>
      <c r="E97" s="45"/>
      <c r="F97" s="12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>
        <f t="shared" si="70"/>
        <v>0</v>
      </c>
      <c r="X97" s="7"/>
      <c r="Y97" s="7"/>
      <c r="Z97" s="7"/>
      <c r="AA97" s="7"/>
      <c r="AB97" s="7">
        <f t="shared" si="74"/>
        <v>0</v>
      </c>
      <c r="AC97" s="7">
        <f t="shared" si="74"/>
        <v>0</v>
      </c>
      <c r="AD97" s="7">
        <f t="shared" si="74"/>
        <v>0</v>
      </c>
      <c r="AE97" s="7"/>
      <c r="AF97" s="7"/>
      <c r="AG97" s="7">
        <f t="shared" ref="AG97:AI99" si="77">IF($D97&gt;0,AG$16*($D97),0)</f>
        <v>0</v>
      </c>
      <c r="AH97" s="7">
        <f t="shared" si="77"/>
        <v>0</v>
      </c>
      <c r="AI97" s="7">
        <f t="shared" si="77"/>
        <v>0</v>
      </c>
      <c r="AJ97" s="7"/>
      <c r="AK97" s="7">
        <f>IF($D97&gt;0,AK$16*($D97),0)</f>
        <v>0</v>
      </c>
      <c r="AL97" s="7"/>
      <c r="AM97" s="7">
        <f t="shared" si="75"/>
        <v>0</v>
      </c>
      <c r="AN97" s="7"/>
      <c r="AO97" s="7"/>
      <c r="AP97" s="7"/>
      <c r="AQ97" s="7">
        <f t="shared" si="76"/>
        <v>0</v>
      </c>
      <c r="AR97" s="7">
        <f t="shared" ref="AR97:AS99" si="78">IF($D97&gt;0,AR$16*($D97),0)</f>
        <v>0</v>
      </c>
      <c r="AS97" s="7">
        <f t="shared" si="78"/>
        <v>0</v>
      </c>
      <c r="AT97" s="7"/>
      <c r="AU97" s="7">
        <f>IF($D97&gt;0,AU$16*($D97),0)</f>
        <v>0</v>
      </c>
      <c r="AV97" s="52">
        <f t="shared" si="72"/>
        <v>0</v>
      </c>
      <c r="AX97" s="36" t="s">
        <v>89</v>
      </c>
      <c r="AY97" s="41">
        <f t="shared" si="68"/>
        <v>0</v>
      </c>
    </row>
    <row r="98" spans="2:51" ht="23.25" x14ac:dyDescent="0.4">
      <c r="B98" s="36" t="s">
        <v>90</v>
      </c>
      <c r="C98" s="77">
        <f>'Controls and SOA'!C88</f>
        <v>0</v>
      </c>
      <c r="D98" s="81">
        <f t="shared" si="67"/>
        <v>0</v>
      </c>
      <c r="E98" s="45"/>
      <c r="F98" s="128"/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/>
      <c r="W98" s="7">
        <f t="shared" si="70"/>
        <v>0</v>
      </c>
      <c r="X98" s="7"/>
      <c r="Y98" s="7"/>
      <c r="Z98" s="7"/>
      <c r="AA98" s="7"/>
      <c r="AB98" s="7"/>
      <c r="AC98" s="7">
        <f t="shared" ref="AC98:AD101" si="79">IF($D98&gt;0,AC$16*($D98),0)</f>
        <v>0</v>
      </c>
      <c r="AD98" s="7">
        <f t="shared" si="79"/>
        <v>0</v>
      </c>
      <c r="AE98" s="7"/>
      <c r="AF98" s="7"/>
      <c r="AG98" s="7">
        <f t="shared" si="77"/>
        <v>0</v>
      </c>
      <c r="AH98" s="7">
        <f t="shared" si="77"/>
        <v>0</v>
      </c>
      <c r="AI98" s="7">
        <f t="shared" si="77"/>
        <v>0</v>
      </c>
      <c r="AJ98" s="7">
        <f>IF($D98&gt;0,AJ$16*($D98),0)</f>
        <v>0</v>
      </c>
      <c r="AK98" s="7"/>
      <c r="AL98" s="7">
        <f>IF($D98&gt;0,AL$16*($D98),0)</f>
        <v>0</v>
      </c>
      <c r="AM98" s="7">
        <f t="shared" si="75"/>
        <v>0</v>
      </c>
      <c r="AN98" s="7">
        <f>IF($D98&gt;0,AN$16*($D98),0)</f>
        <v>0</v>
      </c>
      <c r="AO98" s="7"/>
      <c r="AP98" s="7"/>
      <c r="AQ98" s="7">
        <f t="shared" si="76"/>
        <v>0</v>
      </c>
      <c r="AR98" s="7">
        <f t="shared" si="78"/>
        <v>0</v>
      </c>
      <c r="AS98" s="7">
        <f t="shared" si="78"/>
        <v>0</v>
      </c>
      <c r="AT98" s="7"/>
      <c r="AU98" s="7">
        <f>IF($D98&gt;0,AU$16*($D98),0)</f>
        <v>0</v>
      </c>
      <c r="AV98" s="52">
        <f t="shared" si="72"/>
        <v>0</v>
      </c>
      <c r="AX98" s="36" t="s">
        <v>90</v>
      </c>
      <c r="AY98" s="41">
        <f t="shared" si="68"/>
        <v>0</v>
      </c>
    </row>
    <row r="99" spans="2:51" ht="34.9" x14ac:dyDescent="0.4">
      <c r="B99" s="36" t="s">
        <v>91</v>
      </c>
      <c r="C99" s="77">
        <f>'Controls and SOA'!C89</f>
        <v>0</v>
      </c>
      <c r="D99" s="81">
        <f t="shared" si="67"/>
        <v>0</v>
      </c>
      <c r="E99" s="45"/>
      <c r="F99" s="12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/>
      <c r="W99" s="7">
        <f t="shared" si="70"/>
        <v>0</v>
      </c>
      <c r="X99" s="7"/>
      <c r="Y99" s="7"/>
      <c r="Z99" s="7"/>
      <c r="AA99" s="7"/>
      <c r="AB99" s="7"/>
      <c r="AC99" s="7">
        <f t="shared" si="79"/>
        <v>0</v>
      </c>
      <c r="AD99" s="7">
        <f t="shared" si="79"/>
        <v>0</v>
      </c>
      <c r="AE99" s="7"/>
      <c r="AF99" s="7"/>
      <c r="AG99" s="7">
        <f t="shared" si="77"/>
        <v>0</v>
      </c>
      <c r="AH99" s="7">
        <f t="shared" si="77"/>
        <v>0</v>
      </c>
      <c r="AI99" s="7">
        <f t="shared" si="77"/>
        <v>0</v>
      </c>
      <c r="AJ99" s="7"/>
      <c r="AK99" s="7"/>
      <c r="AL99" s="7"/>
      <c r="AM99" s="7">
        <f t="shared" si="75"/>
        <v>0</v>
      </c>
      <c r="AN99" s="7"/>
      <c r="AO99" s="7"/>
      <c r="AP99" s="7"/>
      <c r="AQ99" s="7">
        <f t="shared" si="76"/>
        <v>0</v>
      </c>
      <c r="AR99" s="7">
        <f t="shared" si="78"/>
        <v>0</v>
      </c>
      <c r="AS99" s="7">
        <f t="shared" si="78"/>
        <v>0</v>
      </c>
      <c r="AT99" s="7"/>
      <c r="AU99" s="7">
        <f>IF($D99&gt;0,AU$16*($D99),0)</f>
        <v>0</v>
      </c>
      <c r="AV99" s="52">
        <f t="shared" si="72"/>
        <v>0</v>
      </c>
      <c r="AX99" s="36" t="s">
        <v>91</v>
      </c>
      <c r="AY99" s="41">
        <f t="shared" si="68"/>
        <v>0</v>
      </c>
    </row>
    <row r="100" spans="2:51" ht="23.25" x14ac:dyDescent="0.4">
      <c r="B100" s="36" t="s">
        <v>92</v>
      </c>
      <c r="C100" s="77">
        <f>'Controls and SOA'!C90</f>
        <v>0</v>
      </c>
      <c r="D100" s="81">
        <f t="shared" si="67"/>
        <v>0</v>
      </c>
      <c r="E100" s="45"/>
      <c r="F100" s="12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/>
      <c r="AC100" s="7">
        <f t="shared" si="79"/>
        <v>0</v>
      </c>
      <c r="AD100" s="7">
        <f t="shared" si="79"/>
        <v>0</v>
      </c>
      <c r="AE100" s="7"/>
      <c r="AF100" s="7"/>
      <c r="AG100" s="7"/>
      <c r="AH100" s="7"/>
      <c r="AI100" s="7"/>
      <c r="AJ100" s="7"/>
      <c r="AK100" s="7"/>
      <c r="AL100" s="7">
        <f t="shared" ref="AL100:AL105" si="80">IF($D100&gt;0,AL$16*($D100),0)</f>
        <v>0</v>
      </c>
      <c r="AM100" s="7"/>
      <c r="AN100" s="7"/>
      <c r="AO100" s="7"/>
      <c r="AP100" s="7"/>
      <c r="AQ100" s="7"/>
      <c r="AR100" s="7"/>
      <c r="AS100" s="7"/>
      <c r="AT100" s="7"/>
      <c r="AU100" s="7">
        <f>IF($D100&gt;0,AU$16*($D100),0)</f>
        <v>0</v>
      </c>
      <c r="AV100" s="52"/>
      <c r="AX100" s="36" t="s">
        <v>92</v>
      </c>
      <c r="AY100" s="41">
        <f t="shared" si="68"/>
        <v>0</v>
      </c>
    </row>
    <row r="101" spans="2:51" ht="23.25" x14ac:dyDescent="0.4">
      <c r="B101" s="36" t="s">
        <v>93</v>
      </c>
      <c r="C101" s="77">
        <f>'Controls and SOA'!C91</f>
        <v>0</v>
      </c>
      <c r="D101" s="81">
        <f t="shared" si="67"/>
        <v>0</v>
      </c>
      <c r="E101" s="45"/>
      <c r="F101" s="12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/>
      <c r="W101" s="7">
        <f>IF($D101&gt;0,W$16*($D101),0)</f>
        <v>0</v>
      </c>
      <c r="X101" s="7"/>
      <c r="Y101" s="7"/>
      <c r="Z101" s="7"/>
      <c r="AA101" s="7"/>
      <c r="AB101" s="7"/>
      <c r="AC101" s="7">
        <f t="shared" si="79"/>
        <v>0</v>
      </c>
      <c r="AD101" s="7">
        <f t="shared" si="79"/>
        <v>0</v>
      </c>
      <c r="AE101" s="7"/>
      <c r="AF101" s="7"/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>
        <f>IF($D101&gt;0,AJ$16*($D101),0)</f>
        <v>0</v>
      </c>
      <c r="AK101" s="7"/>
      <c r="AL101" s="7">
        <f t="shared" si="80"/>
        <v>0</v>
      </c>
      <c r="AM101" s="7">
        <f>IF($D101&gt;0,AM$16*($D101),0)</f>
        <v>0</v>
      </c>
      <c r="AN101" s="7">
        <f>IF($D101&gt;0,AN$16*($D101),0)</f>
        <v>0</v>
      </c>
      <c r="AO101" s="7"/>
      <c r="AP101" s="7"/>
      <c r="AQ101" s="7">
        <f t="shared" si="76"/>
        <v>0</v>
      </c>
      <c r="AR101" s="7">
        <f>IF($D101&gt;0,AR$16*($D101),0)</f>
        <v>0</v>
      </c>
      <c r="AS101" s="7">
        <f>IF($D101&gt;0,AS$16*($D101),0)</f>
        <v>0</v>
      </c>
      <c r="AT101" s="7"/>
      <c r="AU101" s="7">
        <f>IF($D101&gt;0,AU$16*($D101),0)</f>
        <v>0</v>
      </c>
      <c r="AV101" s="52">
        <f>IF($D101&gt;0,AV$16*($D101),0)</f>
        <v>0</v>
      </c>
      <c r="AX101" s="36" t="s">
        <v>93</v>
      </c>
      <c r="AY101" s="41">
        <f t="shared" si="68"/>
        <v>0</v>
      </c>
    </row>
    <row r="102" spans="2:51" ht="23.25" x14ac:dyDescent="0.4">
      <c r="B102" s="36" t="s">
        <v>94</v>
      </c>
      <c r="C102" s="77">
        <f>'Controls and SOA'!C92</f>
        <v>0</v>
      </c>
      <c r="D102" s="81">
        <f t="shared" si="67"/>
        <v>0</v>
      </c>
      <c r="E102" s="45"/>
      <c r="F102" s="12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f>IF($D102&gt;0,AC$16*($D102),0)</f>
        <v>0</v>
      </c>
      <c r="AD102" s="7"/>
      <c r="AE102" s="7"/>
      <c r="AF102" s="7"/>
      <c r="AG102" s="7">
        <f t="shared" ref="AG102:AI104" si="81">IF($D102&gt;0,AG$16*($D102),0)</f>
        <v>0</v>
      </c>
      <c r="AH102" s="7">
        <f t="shared" si="81"/>
        <v>0</v>
      </c>
      <c r="AI102" s="7">
        <f t="shared" si="81"/>
        <v>0</v>
      </c>
      <c r="AJ102" s="7"/>
      <c r="AK102" s="7"/>
      <c r="AL102" s="7">
        <f t="shared" si="80"/>
        <v>0</v>
      </c>
      <c r="AM102" s="7"/>
      <c r="AN102" s="7">
        <f>IF($D102&gt;0,AN$16*($D102),0)</f>
        <v>0</v>
      </c>
      <c r="AO102" s="7"/>
      <c r="AP102" s="7"/>
      <c r="AQ102" s="7"/>
      <c r="AR102" s="7"/>
      <c r="AS102" s="7"/>
      <c r="AT102" s="7"/>
      <c r="AU102" s="7"/>
      <c r="AV102" s="52"/>
      <c r="AX102" s="36" t="s">
        <v>94</v>
      </c>
      <c r="AY102" s="41">
        <f t="shared" si="68"/>
        <v>0</v>
      </c>
    </row>
    <row r="103" spans="2:51" ht="23.25" x14ac:dyDescent="0.4">
      <c r="B103" s="36" t="s">
        <v>95</v>
      </c>
      <c r="C103" s="77">
        <f>'Controls and SOA'!C93</f>
        <v>0</v>
      </c>
      <c r="D103" s="81">
        <f t="shared" si="67"/>
        <v>0</v>
      </c>
      <c r="E103" s="45"/>
      <c r="F103" s="12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/>
      <c r="W103" s="7">
        <f t="shared" ref="W103:W110" si="82">IF($D103&gt;0,W$16*($D103),0)</f>
        <v>0</v>
      </c>
      <c r="X103" s="7"/>
      <c r="Y103" s="7"/>
      <c r="Z103" s="7"/>
      <c r="AA103" s="7"/>
      <c r="AB103" s="7"/>
      <c r="AC103" s="7">
        <f>IF($D103&gt;0,AC$16*($D103),0)</f>
        <v>0</v>
      </c>
      <c r="AD103" s="7">
        <f>IF($D103&gt;0,AD$16*($D103),0)</f>
        <v>0</v>
      </c>
      <c r="AE103" s="7"/>
      <c r="AF103" s="7"/>
      <c r="AG103" s="7">
        <f t="shared" si="81"/>
        <v>0</v>
      </c>
      <c r="AH103" s="7">
        <f t="shared" si="81"/>
        <v>0</v>
      </c>
      <c r="AI103" s="7">
        <f t="shared" si="81"/>
        <v>0</v>
      </c>
      <c r="AJ103" s="7"/>
      <c r="AK103" s="7">
        <f>IF($D103&gt;0,AK$16*($D103),0)</f>
        <v>0</v>
      </c>
      <c r="AL103" s="7">
        <f t="shared" si="80"/>
        <v>0</v>
      </c>
      <c r="AM103" s="7">
        <f>IF($D103&gt;0,AM$16*($D103),0)</f>
        <v>0</v>
      </c>
      <c r="AN103" s="7"/>
      <c r="AO103" s="7"/>
      <c r="AP103" s="7"/>
      <c r="AQ103" s="7">
        <f t="shared" si="76"/>
        <v>0</v>
      </c>
      <c r="AR103" s="7">
        <f>IF($D103&gt;0,AR$16*($D103),0)</f>
        <v>0</v>
      </c>
      <c r="AS103" s="7">
        <f>IF($D103&gt;0,AS$16*($D103),0)</f>
        <v>0</v>
      </c>
      <c r="AT103" s="7"/>
      <c r="AU103" s="7">
        <f>IF($D103&gt;0,AU$16*($D103),0)</f>
        <v>0</v>
      </c>
      <c r="AV103" s="52">
        <f>IF($D103&gt;0,AV$16*($D103),0)</f>
        <v>0</v>
      </c>
      <c r="AX103" s="36" t="s">
        <v>95</v>
      </c>
      <c r="AY103" s="41">
        <f t="shared" si="68"/>
        <v>0</v>
      </c>
    </row>
    <row r="104" spans="2:51" ht="23.25" x14ac:dyDescent="0.4">
      <c r="B104" s="36" t="s">
        <v>96</v>
      </c>
      <c r="C104" s="77">
        <f>'Controls and SOA'!C94</f>
        <v>0</v>
      </c>
      <c r="D104" s="81">
        <f t="shared" si="67"/>
        <v>0</v>
      </c>
      <c r="E104" s="45"/>
      <c r="F104" s="128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/>
      <c r="W104" s="7">
        <f t="shared" si="82"/>
        <v>0</v>
      </c>
      <c r="X104" s="7"/>
      <c r="Y104" s="7"/>
      <c r="Z104" s="7"/>
      <c r="AA104" s="7"/>
      <c r="AB104" s="7"/>
      <c r="AC104" s="7">
        <f>IF($D104&gt;0,AC$16*($D104),0)</f>
        <v>0</v>
      </c>
      <c r="AD104" s="7">
        <f>IF($D104&gt;0,AD$16*($D104),0)</f>
        <v>0</v>
      </c>
      <c r="AE104" s="7"/>
      <c r="AF104" s="7"/>
      <c r="AG104" s="7">
        <f t="shared" si="81"/>
        <v>0</v>
      </c>
      <c r="AH104" s="7">
        <f t="shared" si="81"/>
        <v>0</v>
      </c>
      <c r="AI104" s="7">
        <f t="shared" si="81"/>
        <v>0</v>
      </c>
      <c r="AJ104" s="7"/>
      <c r="AK104" s="7">
        <f>IF($D104&gt;0,AK$16*($D104),0)</f>
        <v>0</v>
      </c>
      <c r="AL104" s="7">
        <f t="shared" si="80"/>
        <v>0</v>
      </c>
      <c r="AM104" s="7"/>
      <c r="AN104" s="7">
        <f>IF($D104&gt;0,AN$16*($D104),0)</f>
        <v>0</v>
      </c>
      <c r="AO104" s="7">
        <f>IF($D104&gt;0,AO$16*($D104),0)</f>
        <v>0</v>
      </c>
      <c r="AP104" s="7"/>
      <c r="AQ104" s="7"/>
      <c r="AR104" s="7"/>
      <c r="AS104" s="7">
        <f>IF($D104&gt;0,AS$16*($D104),0)</f>
        <v>0</v>
      </c>
      <c r="AT104" s="7"/>
      <c r="AU104" s="7">
        <f>IF($D104&gt;0,AU$16*($D104),0)</f>
        <v>0</v>
      </c>
      <c r="AV104" s="52">
        <f>IF($D104&gt;0,AV$16*($D104),0)</f>
        <v>0</v>
      </c>
      <c r="AX104" s="36" t="s">
        <v>96</v>
      </c>
      <c r="AY104" s="41">
        <f t="shared" si="68"/>
        <v>0</v>
      </c>
    </row>
    <row r="105" spans="2:51" ht="23.25" x14ac:dyDescent="0.4">
      <c r="B105" s="36" t="s">
        <v>97</v>
      </c>
      <c r="C105" s="77">
        <f>'Controls and SOA'!C95</f>
        <v>0</v>
      </c>
      <c r="D105" s="81">
        <f t="shared" si="67"/>
        <v>0</v>
      </c>
      <c r="E105" s="45"/>
      <c r="F105" s="128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/>
      <c r="W105" s="7">
        <f t="shared" si="82"/>
        <v>0</v>
      </c>
      <c r="X105" s="7"/>
      <c r="Y105" s="7"/>
      <c r="Z105" s="7"/>
      <c r="AA105" s="7"/>
      <c r="AB105" s="7"/>
      <c r="AC105" s="7">
        <f>IF($D105&gt;0,AC$16*($D105),0)</f>
        <v>0</v>
      </c>
      <c r="AD105" s="7"/>
      <c r="AE105" s="7"/>
      <c r="AF105" s="7"/>
      <c r="AG105" s="7"/>
      <c r="AH105" s="7"/>
      <c r="AI105" s="7"/>
      <c r="AJ105" s="7">
        <f>IF($D105&gt;0,AJ$16*($D105),0)</f>
        <v>0</v>
      </c>
      <c r="AK105" s="7"/>
      <c r="AL105" s="7">
        <f t="shared" si="80"/>
        <v>0</v>
      </c>
      <c r="AM105" s="7"/>
      <c r="AN105" s="7">
        <f>IF($D105&gt;0,AN$16*($D105),0)</f>
        <v>0</v>
      </c>
      <c r="AO105" s="7">
        <f>IF($D105&gt;0,AO$16*($D105),0)</f>
        <v>0</v>
      </c>
      <c r="AP105" s="7"/>
      <c r="AQ105" s="7"/>
      <c r="AR105" s="7"/>
      <c r="AS105" s="7"/>
      <c r="AT105" s="7"/>
      <c r="AU105" s="7"/>
      <c r="AV105" s="52">
        <f t="shared" ref="AV105:AV110" si="83">IF($D105&gt;0,AV$16*($D105),0)</f>
        <v>0</v>
      </c>
      <c r="AX105" s="36" t="s">
        <v>97</v>
      </c>
      <c r="AY105" s="41">
        <f t="shared" si="68"/>
        <v>0</v>
      </c>
    </row>
    <row r="106" spans="2:51" x14ac:dyDescent="0.4">
      <c r="B106" s="36" t="s">
        <v>98</v>
      </c>
      <c r="C106" s="77">
        <f>'Controls and SOA'!C96</f>
        <v>0</v>
      </c>
      <c r="D106" s="81">
        <f t="shared" si="67"/>
        <v>0</v>
      </c>
      <c r="E106" s="45"/>
      <c r="F106" s="12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f t="shared" si="82"/>
        <v>0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52">
        <f t="shared" si="83"/>
        <v>0</v>
      </c>
      <c r="AX106" s="36" t="s">
        <v>98</v>
      </c>
      <c r="AY106" s="41">
        <f t="shared" si="68"/>
        <v>0</v>
      </c>
    </row>
    <row r="107" spans="2:51" ht="23.25" x14ac:dyDescent="0.4">
      <c r="B107" s="36" t="s">
        <v>99</v>
      </c>
      <c r="C107" s="77">
        <f>'Controls and SOA'!C97</f>
        <v>0</v>
      </c>
      <c r="D107" s="81">
        <f t="shared" si="67"/>
        <v>0</v>
      </c>
      <c r="E107" s="45"/>
      <c r="F107" s="51">
        <f t="shared" ref="F107:F123" si="84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5">IF($D107&gt;0,N$16*($D107),0)</f>
        <v>0</v>
      </c>
      <c r="O107" s="7">
        <f t="shared" si="85"/>
        <v>0</v>
      </c>
      <c r="P107" s="7"/>
      <c r="Q107" s="7"/>
      <c r="R107" s="7">
        <f t="shared" ref="R107:T109" si="86">IF($D107&gt;0,R$16*($D107),0)</f>
        <v>0</v>
      </c>
      <c r="S107" s="7">
        <f t="shared" si="86"/>
        <v>0</v>
      </c>
      <c r="T107" s="7">
        <f t="shared" si="86"/>
        <v>0</v>
      </c>
      <c r="U107" s="7"/>
      <c r="V107" s="7">
        <f>IF($D107&gt;0,V$16*($D107),0)</f>
        <v>0</v>
      </c>
      <c r="W107" s="7">
        <f t="shared" si="82"/>
        <v>0</v>
      </c>
      <c r="X107" s="7">
        <f t="shared" ref="X107:AD109" si="87">IF($D107&gt;0,X$16*($D107),0)</f>
        <v>0</v>
      </c>
      <c r="Y107" s="7">
        <f t="shared" si="87"/>
        <v>0</v>
      </c>
      <c r="Z107" s="7">
        <f t="shared" si="87"/>
        <v>0</v>
      </c>
      <c r="AA107" s="7">
        <f t="shared" si="87"/>
        <v>0</v>
      </c>
      <c r="AB107" s="7">
        <f t="shared" si="87"/>
        <v>0</v>
      </c>
      <c r="AC107" s="7">
        <f t="shared" si="87"/>
        <v>0</v>
      </c>
      <c r="AD107" s="7">
        <f t="shared" si="87"/>
        <v>0</v>
      </c>
      <c r="AE107" s="7"/>
      <c r="AF107" s="7"/>
      <c r="AG107" s="7">
        <f t="shared" ref="AG107:AI109" si="88">IF($D107&gt;0,AG$16*($D107),0)</f>
        <v>0</v>
      </c>
      <c r="AH107" s="7">
        <f t="shared" si="88"/>
        <v>0</v>
      </c>
      <c r="AI107" s="7">
        <f t="shared" si="88"/>
        <v>0</v>
      </c>
      <c r="AJ107" s="7"/>
      <c r="AK107" s="7">
        <f t="shared" ref="AK107:AS109" si="89">IF($D107&gt;0,AK$16*($D107),0)</f>
        <v>0</v>
      </c>
      <c r="AL107" s="7">
        <f t="shared" si="89"/>
        <v>0</v>
      </c>
      <c r="AM107" s="7">
        <f t="shared" si="89"/>
        <v>0</v>
      </c>
      <c r="AN107" s="7">
        <f t="shared" si="89"/>
        <v>0</v>
      </c>
      <c r="AO107" s="7">
        <f t="shared" si="89"/>
        <v>0</v>
      </c>
      <c r="AP107" s="7">
        <f t="shared" si="89"/>
        <v>0</v>
      </c>
      <c r="AQ107" s="7">
        <f t="shared" si="89"/>
        <v>0</v>
      </c>
      <c r="AR107" s="7">
        <f t="shared" si="89"/>
        <v>0</v>
      </c>
      <c r="AS107" s="7">
        <f t="shared" si="89"/>
        <v>0</v>
      </c>
      <c r="AT107" s="7"/>
      <c r="AU107" s="7">
        <f>IF($D107&gt;0,AU$16*($D107),0)</f>
        <v>0</v>
      </c>
      <c r="AV107" s="52">
        <f t="shared" si="83"/>
        <v>0</v>
      </c>
      <c r="AX107" s="36" t="s">
        <v>99</v>
      </c>
      <c r="AY107" s="41">
        <f t="shared" si="68"/>
        <v>0</v>
      </c>
    </row>
    <row r="108" spans="2:51" ht="23.25" x14ac:dyDescent="0.4">
      <c r="B108" s="36" t="s">
        <v>100</v>
      </c>
      <c r="C108" s="77">
        <f>'Controls and SOA'!C98</f>
        <v>0</v>
      </c>
      <c r="D108" s="81">
        <f t="shared" si="67"/>
        <v>0</v>
      </c>
      <c r="E108" s="45"/>
      <c r="F108" s="51">
        <f t="shared" si="84"/>
        <v>0</v>
      </c>
      <c r="G108" s="7"/>
      <c r="H108" s="7">
        <f>IF($D108&gt;0,H$16*($D108),0)</f>
        <v>0</v>
      </c>
      <c r="I108" s="7"/>
      <c r="J108" s="7">
        <f t="shared" ref="J108:L111" si="90">IF($D108&gt;0,J$16*($D108),0)</f>
        <v>0</v>
      </c>
      <c r="K108" s="7">
        <f t="shared" si="90"/>
        <v>0</v>
      </c>
      <c r="L108" s="7">
        <f t="shared" si="90"/>
        <v>0</v>
      </c>
      <c r="M108" s="7"/>
      <c r="N108" s="7">
        <f t="shared" si="85"/>
        <v>0</v>
      </c>
      <c r="O108" s="7">
        <f t="shared" si="85"/>
        <v>0</v>
      </c>
      <c r="P108" s="7"/>
      <c r="Q108" s="7"/>
      <c r="R108" s="7">
        <f t="shared" si="86"/>
        <v>0</v>
      </c>
      <c r="S108" s="7">
        <f t="shared" si="86"/>
        <v>0</v>
      </c>
      <c r="T108" s="7">
        <f t="shared" si="86"/>
        <v>0</v>
      </c>
      <c r="U108" s="7"/>
      <c r="V108" s="7">
        <f>IF($D108&gt;0,V$16*($D108),0)</f>
        <v>0</v>
      </c>
      <c r="W108" s="7">
        <f t="shared" si="82"/>
        <v>0</v>
      </c>
      <c r="X108" s="7">
        <f t="shared" si="87"/>
        <v>0</v>
      </c>
      <c r="Y108" s="7">
        <f t="shared" si="87"/>
        <v>0</v>
      </c>
      <c r="Z108" s="7">
        <f t="shared" si="87"/>
        <v>0</v>
      </c>
      <c r="AA108" s="7">
        <f t="shared" si="87"/>
        <v>0</v>
      </c>
      <c r="AB108" s="7">
        <f t="shared" si="87"/>
        <v>0</v>
      </c>
      <c r="AC108" s="7">
        <f t="shared" si="87"/>
        <v>0</v>
      </c>
      <c r="AD108" s="7">
        <f t="shared" si="87"/>
        <v>0</v>
      </c>
      <c r="AE108" s="7">
        <f>IF($D108&gt;0,AE$16*($D108),0)</f>
        <v>0</v>
      </c>
      <c r="AF108" s="7"/>
      <c r="AG108" s="7">
        <f t="shared" si="88"/>
        <v>0</v>
      </c>
      <c r="AH108" s="7">
        <f t="shared" si="88"/>
        <v>0</v>
      </c>
      <c r="AI108" s="7">
        <f t="shared" si="88"/>
        <v>0</v>
      </c>
      <c r="AJ108" s="7">
        <f t="shared" ref="AJ108:AJ122" si="91">IF($D108&gt;0,AJ$16*($D108),0)</f>
        <v>0</v>
      </c>
      <c r="AK108" s="7">
        <f t="shared" si="89"/>
        <v>0</v>
      </c>
      <c r="AL108" s="7">
        <f t="shared" si="89"/>
        <v>0</v>
      </c>
      <c r="AM108" s="7">
        <f t="shared" si="89"/>
        <v>0</v>
      </c>
      <c r="AN108" s="7">
        <f t="shared" si="89"/>
        <v>0</v>
      </c>
      <c r="AO108" s="7">
        <f t="shared" si="89"/>
        <v>0</v>
      </c>
      <c r="AP108" s="7">
        <f t="shared" si="89"/>
        <v>0</v>
      </c>
      <c r="AQ108" s="7">
        <f t="shared" si="89"/>
        <v>0</v>
      </c>
      <c r="AR108" s="7">
        <f t="shared" si="89"/>
        <v>0</v>
      </c>
      <c r="AS108" s="7">
        <f t="shared" si="89"/>
        <v>0</v>
      </c>
      <c r="AT108" s="7"/>
      <c r="AU108" s="7">
        <f>IF($D108&gt;0,AU$16*($D108),0)</f>
        <v>0</v>
      </c>
      <c r="AV108" s="52">
        <f t="shared" si="83"/>
        <v>0</v>
      </c>
      <c r="AX108" s="36" t="s">
        <v>100</v>
      </c>
      <c r="AY108" s="41">
        <f t="shared" si="68"/>
        <v>0</v>
      </c>
    </row>
    <row r="109" spans="2:51" ht="34.9" x14ac:dyDescent="0.4">
      <c r="B109" s="36" t="s">
        <v>101</v>
      </c>
      <c r="C109" s="77">
        <f>'Controls and SOA'!C99</f>
        <v>0</v>
      </c>
      <c r="D109" s="81">
        <f t="shared" si="67"/>
        <v>0</v>
      </c>
      <c r="E109" s="45"/>
      <c r="F109" s="51">
        <f t="shared" si="84"/>
        <v>0</v>
      </c>
      <c r="G109" s="7"/>
      <c r="H109" s="7">
        <f>IF($D109&gt;0,H$16*($D109),0)</f>
        <v>0</v>
      </c>
      <c r="I109" s="7"/>
      <c r="J109" s="7">
        <f t="shared" si="90"/>
        <v>0</v>
      </c>
      <c r="K109" s="7">
        <f t="shared" si="90"/>
        <v>0</v>
      </c>
      <c r="L109" s="7">
        <f t="shared" si="90"/>
        <v>0</v>
      </c>
      <c r="M109" s="7"/>
      <c r="N109" s="7">
        <f t="shared" si="85"/>
        <v>0</v>
      </c>
      <c r="O109" s="7">
        <f t="shared" si="85"/>
        <v>0</v>
      </c>
      <c r="P109" s="7"/>
      <c r="Q109" s="7"/>
      <c r="R109" s="7">
        <f t="shared" si="86"/>
        <v>0</v>
      </c>
      <c r="S109" s="7">
        <f t="shared" si="86"/>
        <v>0</v>
      </c>
      <c r="T109" s="7">
        <f t="shared" si="86"/>
        <v>0</v>
      </c>
      <c r="U109" s="7"/>
      <c r="V109" s="7">
        <f>IF($D109&gt;0,V$16*($D109),0)</f>
        <v>0</v>
      </c>
      <c r="W109" s="7">
        <f t="shared" si="82"/>
        <v>0</v>
      </c>
      <c r="X109" s="7">
        <f t="shared" si="87"/>
        <v>0</v>
      </c>
      <c r="Y109" s="7">
        <f t="shared" si="87"/>
        <v>0</v>
      </c>
      <c r="Z109" s="7">
        <f t="shared" si="87"/>
        <v>0</v>
      </c>
      <c r="AA109" s="7">
        <f t="shared" si="87"/>
        <v>0</v>
      </c>
      <c r="AB109" s="7">
        <f t="shared" si="87"/>
        <v>0</v>
      </c>
      <c r="AC109" s="7">
        <f t="shared" si="87"/>
        <v>0</v>
      </c>
      <c r="AD109" s="7">
        <f t="shared" si="87"/>
        <v>0</v>
      </c>
      <c r="AE109" s="7">
        <f>IF($D109&gt;0,AE$16*($D109),0)</f>
        <v>0</v>
      </c>
      <c r="AF109" s="7"/>
      <c r="AG109" s="7">
        <f t="shared" si="88"/>
        <v>0</v>
      </c>
      <c r="AH109" s="7">
        <f t="shared" si="88"/>
        <v>0</v>
      </c>
      <c r="AI109" s="7">
        <f t="shared" si="88"/>
        <v>0</v>
      </c>
      <c r="AJ109" s="7">
        <f t="shared" si="91"/>
        <v>0</v>
      </c>
      <c r="AK109" s="7">
        <f t="shared" si="89"/>
        <v>0</v>
      </c>
      <c r="AL109" s="7">
        <f t="shared" si="89"/>
        <v>0</v>
      </c>
      <c r="AM109" s="7">
        <f t="shared" si="89"/>
        <v>0</v>
      </c>
      <c r="AN109" s="7">
        <f t="shared" si="89"/>
        <v>0</v>
      </c>
      <c r="AO109" s="7">
        <f t="shared" si="89"/>
        <v>0</v>
      </c>
      <c r="AP109" s="7">
        <f t="shared" si="89"/>
        <v>0</v>
      </c>
      <c r="AQ109" s="7">
        <f t="shared" si="89"/>
        <v>0</v>
      </c>
      <c r="AR109" s="7">
        <f t="shared" si="89"/>
        <v>0</v>
      </c>
      <c r="AS109" s="7">
        <f t="shared" si="89"/>
        <v>0</v>
      </c>
      <c r="AT109" s="7"/>
      <c r="AU109" s="7">
        <f>IF($D109&gt;0,AU$16*($D109),0)</f>
        <v>0</v>
      </c>
      <c r="AV109" s="52">
        <f t="shared" si="83"/>
        <v>0</v>
      </c>
      <c r="AX109" s="36" t="s">
        <v>101</v>
      </c>
      <c r="AY109" s="41">
        <f t="shared" si="68"/>
        <v>0</v>
      </c>
    </row>
    <row r="110" spans="2:51" ht="23.25" x14ac:dyDescent="0.4">
      <c r="B110" s="36" t="s">
        <v>102</v>
      </c>
      <c r="C110" s="77">
        <f>'Controls and SOA'!C100</f>
        <v>0</v>
      </c>
      <c r="D110" s="81">
        <f t="shared" si="67"/>
        <v>0</v>
      </c>
      <c r="E110" s="45"/>
      <c r="F110" s="51">
        <f t="shared" si="84"/>
        <v>0</v>
      </c>
      <c r="G110" s="7"/>
      <c r="H110" s="7"/>
      <c r="I110" s="7"/>
      <c r="J110" s="7">
        <f t="shared" si="90"/>
        <v>0</v>
      </c>
      <c r="K110" s="7">
        <f t="shared" si="90"/>
        <v>0</v>
      </c>
      <c r="L110" s="7">
        <f t="shared" si="90"/>
        <v>0</v>
      </c>
      <c r="M110" s="7"/>
      <c r="N110" s="7"/>
      <c r="O110" s="7"/>
      <c r="P110" s="7">
        <f t="shared" ref="P110:Q122" si="92">IF($D110&gt;0,P$16*($D110),0)</f>
        <v>0</v>
      </c>
      <c r="Q110" s="7">
        <f t="shared" si="92"/>
        <v>0</v>
      </c>
      <c r="R110" s="7"/>
      <c r="S110" s="7">
        <f t="shared" ref="S110:T122" si="93">IF($D110&gt;0,S$16*($D110),0)</f>
        <v>0</v>
      </c>
      <c r="T110" s="7">
        <f t="shared" si="93"/>
        <v>0</v>
      </c>
      <c r="U110" s="7"/>
      <c r="V110" s="7"/>
      <c r="W110" s="7">
        <f t="shared" si="82"/>
        <v>0</v>
      </c>
      <c r="X110" s="7"/>
      <c r="Y110" s="7"/>
      <c r="Z110" s="7"/>
      <c r="AA110" s="7"/>
      <c r="AB110" s="7"/>
      <c r="AC110" s="7">
        <f>IF($D110&gt;0,AC$16*($D110),0)</f>
        <v>0</v>
      </c>
      <c r="AD110" s="7"/>
      <c r="AE110" s="7"/>
      <c r="AF110" s="7"/>
      <c r="AG110" s="7"/>
      <c r="AH110" s="7"/>
      <c r="AI110" s="7"/>
      <c r="AJ110" s="7">
        <f t="shared" si="91"/>
        <v>0</v>
      </c>
      <c r="AK110" s="7"/>
      <c r="AL110" s="7">
        <f>IF($D110&gt;0,AL$16*($D110),0)</f>
        <v>0</v>
      </c>
      <c r="AM110" s="7"/>
      <c r="AN110" s="7">
        <f>IF($D110&gt;0,AN$16*($D110),0)</f>
        <v>0</v>
      </c>
      <c r="AO110" s="7">
        <f>IF($D110&gt;0,AO$16*($D110),0)</f>
        <v>0</v>
      </c>
      <c r="AP110" s="7">
        <f>IF($D110&gt;0,AP$16*($D110),0)</f>
        <v>0</v>
      </c>
      <c r="AQ110" s="7"/>
      <c r="AR110" s="7"/>
      <c r="AS110" s="7"/>
      <c r="AT110" s="7"/>
      <c r="AU110" s="7"/>
      <c r="AV110" s="52">
        <f t="shared" si="83"/>
        <v>0</v>
      </c>
      <c r="AX110" s="36" t="s">
        <v>102</v>
      </c>
      <c r="AY110" s="41">
        <f t="shared" si="68"/>
        <v>0</v>
      </c>
    </row>
    <row r="111" spans="2:51" ht="23.25" x14ac:dyDescent="0.4">
      <c r="B111" s="36" t="s">
        <v>103</v>
      </c>
      <c r="C111" s="77">
        <f>'Controls and SOA'!C101</f>
        <v>0</v>
      </c>
      <c r="D111" s="81">
        <f t="shared" si="67"/>
        <v>0</v>
      </c>
      <c r="E111" s="45"/>
      <c r="F111" s="51">
        <f t="shared" si="84"/>
        <v>0</v>
      </c>
      <c r="G111" s="7"/>
      <c r="H111" s="7"/>
      <c r="I111" s="7"/>
      <c r="J111" s="7">
        <f t="shared" si="90"/>
        <v>0</v>
      </c>
      <c r="K111" s="7">
        <f t="shared" si="90"/>
        <v>0</v>
      </c>
      <c r="L111" s="7">
        <f t="shared" si="90"/>
        <v>0</v>
      </c>
      <c r="M111" s="7"/>
      <c r="N111" s="7"/>
      <c r="O111" s="7"/>
      <c r="P111" s="7">
        <f t="shared" si="92"/>
        <v>0</v>
      </c>
      <c r="Q111" s="7">
        <f t="shared" si="92"/>
        <v>0</v>
      </c>
      <c r="R111" s="7"/>
      <c r="S111" s="7">
        <f t="shared" si="93"/>
        <v>0</v>
      </c>
      <c r="T111" s="7">
        <f t="shared" si="93"/>
        <v>0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>
        <f t="shared" si="91"/>
        <v>0</v>
      </c>
      <c r="AK111" s="7"/>
      <c r="AL111" s="7"/>
      <c r="AM111" s="7"/>
      <c r="AN111" s="7"/>
      <c r="AO111" s="7"/>
      <c r="AP111" s="7">
        <f t="shared" ref="AP111:AQ118" si="94">IF($D111&gt;0,AP$16*($D111),0)</f>
        <v>0</v>
      </c>
      <c r="AQ111" s="7"/>
      <c r="AR111" s="7"/>
      <c r="AS111" s="7"/>
      <c r="AT111" s="7"/>
      <c r="AU111" s="7"/>
      <c r="AV111" s="52"/>
      <c r="AX111" s="36" t="s">
        <v>103</v>
      </c>
      <c r="AY111" s="41">
        <f t="shared" si="68"/>
        <v>0</v>
      </c>
    </row>
    <row r="112" spans="2:51" ht="23.25" x14ac:dyDescent="0.4">
      <c r="B112" s="36" t="s">
        <v>104</v>
      </c>
      <c r="C112" s="77">
        <f>'Controls and SOA'!C102</f>
        <v>0</v>
      </c>
      <c r="D112" s="81">
        <f t="shared" si="67"/>
        <v>0</v>
      </c>
      <c r="E112" s="45"/>
      <c r="F112" s="51">
        <f t="shared" si="84"/>
        <v>0</v>
      </c>
      <c r="G112" s="7">
        <f t="shared" ref="G112:J122" si="95">IF($D112&gt;0,G$16*($D112),0)</f>
        <v>0</v>
      </c>
      <c r="H112" s="7">
        <f t="shared" si="95"/>
        <v>0</v>
      </c>
      <c r="I112" s="7">
        <f t="shared" si="95"/>
        <v>0</v>
      </c>
      <c r="J112" s="7">
        <f t="shared" si="95"/>
        <v>0</v>
      </c>
      <c r="K112" s="7"/>
      <c r="L112" s="7"/>
      <c r="M112" s="7">
        <f t="shared" ref="M112:O122" si="96">IF($D112&gt;0,M$16*($D112),0)</f>
        <v>0</v>
      </c>
      <c r="N112" s="7">
        <f t="shared" si="96"/>
        <v>0</v>
      </c>
      <c r="O112" s="7">
        <f t="shared" si="96"/>
        <v>0</v>
      </c>
      <c r="P112" s="7">
        <f t="shared" si="92"/>
        <v>0</v>
      </c>
      <c r="Q112" s="7">
        <f t="shared" si="92"/>
        <v>0</v>
      </c>
      <c r="R112" s="7">
        <f t="shared" ref="R112:R122" si="97">IF($D112&gt;0,R$16*($D112),0)</f>
        <v>0</v>
      </c>
      <c r="S112" s="7">
        <f t="shared" si="93"/>
        <v>0</v>
      </c>
      <c r="T112" s="7">
        <f t="shared" si="93"/>
        <v>0</v>
      </c>
      <c r="U112" s="7"/>
      <c r="V112" s="7">
        <f t="shared" ref="V112:Y118" si="98">IF($D112&gt;0,V$16*($D112),0)</f>
        <v>0</v>
      </c>
      <c r="W112" s="7">
        <f t="shared" si="98"/>
        <v>0</v>
      </c>
      <c r="X112" s="7">
        <f t="shared" si="98"/>
        <v>0</v>
      </c>
      <c r="Y112" s="7">
        <f t="shared" si="98"/>
        <v>0</v>
      </c>
      <c r="Z112" s="7"/>
      <c r="AA112" s="7"/>
      <c r="AB112" s="7"/>
      <c r="AC112" s="7">
        <f t="shared" ref="AC112:AI118" si="99">IF($D112&gt;0,AC$16*($D112),0)</f>
        <v>0</v>
      </c>
      <c r="AD112" s="7">
        <f t="shared" si="99"/>
        <v>0</v>
      </c>
      <c r="AE112" s="7">
        <f t="shared" si="99"/>
        <v>0</v>
      </c>
      <c r="AF112" s="7">
        <f t="shared" si="99"/>
        <v>0</v>
      </c>
      <c r="AG112" s="7">
        <f t="shared" si="99"/>
        <v>0</v>
      </c>
      <c r="AH112" s="7">
        <f t="shared" si="99"/>
        <v>0</v>
      </c>
      <c r="AI112" s="7">
        <f t="shared" si="99"/>
        <v>0</v>
      </c>
      <c r="AJ112" s="7">
        <f t="shared" si="91"/>
        <v>0</v>
      </c>
      <c r="AK112" s="7">
        <f t="shared" ref="AK112:AO118" si="100">IF($D112&gt;0,AK$16*($D112),0)</f>
        <v>0</v>
      </c>
      <c r="AL112" s="7">
        <f t="shared" si="100"/>
        <v>0</v>
      </c>
      <c r="AM112" s="7">
        <f t="shared" si="100"/>
        <v>0</v>
      </c>
      <c r="AN112" s="7">
        <f t="shared" si="100"/>
        <v>0</v>
      </c>
      <c r="AO112" s="7">
        <f t="shared" si="100"/>
        <v>0</v>
      </c>
      <c r="AP112" s="7">
        <f t="shared" si="94"/>
        <v>0</v>
      </c>
      <c r="AQ112" s="7">
        <f t="shared" si="94"/>
        <v>0</v>
      </c>
      <c r="AR112" s="7">
        <f t="shared" ref="AR112:AV118" si="101">IF($D112&gt;0,AR$16*($D112),0)</f>
        <v>0</v>
      </c>
      <c r="AS112" s="7">
        <f t="shared" si="101"/>
        <v>0</v>
      </c>
      <c r="AT112" s="7">
        <f t="shared" si="101"/>
        <v>0</v>
      </c>
      <c r="AU112" s="7">
        <f t="shared" si="101"/>
        <v>0</v>
      </c>
      <c r="AV112" s="52">
        <f t="shared" si="101"/>
        <v>0</v>
      </c>
      <c r="AX112" s="36" t="s">
        <v>104</v>
      </c>
      <c r="AY112" s="41">
        <f t="shared" si="68"/>
        <v>0</v>
      </c>
    </row>
    <row r="113" spans="2:51" ht="23.25" x14ac:dyDescent="0.4">
      <c r="B113" s="36" t="s">
        <v>105</v>
      </c>
      <c r="C113" s="77">
        <f>'Controls and SOA'!C103</f>
        <v>0</v>
      </c>
      <c r="D113" s="81">
        <f t="shared" ref="D113:D130" si="102">IF(C113="NA", 0, IF(C113=0,0,5-C113))</f>
        <v>0</v>
      </c>
      <c r="E113" s="45"/>
      <c r="F113" s="51">
        <f t="shared" si="84"/>
        <v>0</v>
      </c>
      <c r="G113" s="7">
        <f t="shared" si="95"/>
        <v>0</v>
      </c>
      <c r="H113" s="7">
        <f t="shared" si="95"/>
        <v>0</v>
      </c>
      <c r="I113" s="7">
        <f t="shared" si="95"/>
        <v>0</v>
      </c>
      <c r="J113" s="7">
        <f t="shared" si="95"/>
        <v>0</v>
      </c>
      <c r="K113" s="7"/>
      <c r="L113" s="7"/>
      <c r="M113" s="7">
        <f t="shared" si="96"/>
        <v>0</v>
      </c>
      <c r="N113" s="7">
        <f t="shared" si="96"/>
        <v>0</v>
      </c>
      <c r="O113" s="7">
        <f t="shared" si="96"/>
        <v>0</v>
      </c>
      <c r="P113" s="7">
        <f t="shared" si="92"/>
        <v>0</v>
      </c>
      <c r="Q113" s="7">
        <f t="shared" si="92"/>
        <v>0</v>
      </c>
      <c r="R113" s="7">
        <f t="shared" si="97"/>
        <v>0</v>
      </c>
      <c r="S113" s="7">
        <f t="shared" si="93"/>
        <v>0</v>
      </c>
      <c r="T113" s="7">
        <f t="shared" si="93"/>
        <v>0</v>
      </c>
      <c r="U113" s="7"/>
      <c r="V113" s="7">
        <f t="shared" si="98"/>
        <v>0</v>
      </c>
      <c r="W113" s="7">
        <f t="shared" si="98"/>
        <v>0</v>
      </c>
      <c r="X113" s="7">
        <f t="shared" si="98"/>
        <v>0</v>
      </c>
      <c r="Y113" s="7">
        <f t="shared" si="98"/>
        <v>0</v>
      </c>
      <c r="Z113" s="7"/>
      <c r="AA113" s="7"/>
      <c r="AB113" s="7"/>
      <c r="AC113" s="7">
        <f t="shared" si="99"/>
        <v>0</v>
      </c>
      <c r="AD113" s="7">
        <f t="shared" si="99"/>
        <v>0</v>
      </c>
      <c r="AE113" s="7">
        <f t="shared" si="99"/>
        <v>0</v>
      </c>
      <c r="AF113" s="7">
        <f t="shared" si="99"/>
        <v>0</v>
      </c>
      <c r="AG113" s="7">
        <f t="shared" si="99"/>
        <v>0</v>
      </c>
      <c r="AH113" s="7">
        <f t="shared" si="99"/>
        <v>0</v>
      </c>
      <c r="AI113" s="7">
        <f t="shared" si="99"/>
        <v>0</v>
      </c>
      <c r="AJ113" s="7">
        <f t="shared" si="91"/>
        <v>0</v>
      </c>
      <c r="AK113" s="7">
        <f t="shared" si="100"/>
        <v>0</v>
      </c>
      <c r="AL113" s="7">
        <f t="shared" si="100"/>
        <v>0</v>
      </c>
      <c r="AM113" s="7">
        <f t="shared" si="100"/>
        <v>0</v>
      </c>
      <c r="AN113" s="7">
        <f t="shared" si="100"/>
        <v>0</v>
      </c>
      <c r="AO113" s="7">
        <f t="shared" si="100"/>
        <v>0</v>
      </c>
      <c r="AP113" s="7">
        <f t="shared" si="94"/>
        <v>0</v>
      </c>
      <c r="AQ113" s="7">
        <f t="shared" si="94"/>
        <v>0</v>
      </c>
      <c r="AR113" s="7">
        <f t="shared" si="101"/>
        <v>0</v>
      </c>
      <c r="AS113" s="7">
        <f t="shared" si="101"/>
        <v>0</v>
      </c>
      <c r="AT113" s="7">
        <f t="shared" si="101"/>
        <v>0</v>
      </c>
      <c r="AU113" s="7">
        <f t="shared" si="101"/>
        <v>0</v>
      </c>
      <c r="AV113" s="52">
        <f t="shared" si="101"/>
        <v>0</v>
      </c>
      <c r="AX113" s="36" t="s">
        <v>105</v>
      </c>
      <c r="AY113" s="41">
        <f t="shared" ref="AY113:AY130" si="103">MAX(F113:AV113)</f>
        <v>0</v>
      </c>
    </row>
    <row r="114" spans="2:51" ht="23.25" x14ac:dyDescent="0.4">
      <c r="B114" s="36" t="s">
        <v>106</v>
      </c>
      <c r="C114" s="77">
        <f>'Controls and SOA'!C104</f>
        <v>0</v>
      </c>
      <c r="D114" s="81">
        <f t="shared" si="102"/>
        <v>0</v>
      </c>
      <c r="E114" s="45"/>
      <c r="F114" s="51">
        <f t="shared" si="84"/>
        <v>0</v>
      </c>
      <c r="G114" s="7">
        <f t="shared" si="95"/>
        <v>0</v>
      </c>
      <c r="H114" s="7">
        <f t="shared" si="95"/>
        <v>0</v>
      </c>
      <c r="I114" s="7">
        <f t="shared" si="95"/>
        <v>0</v>
      </c>
      <c r="J114" s="7">
        <f t="shared" si="95"/>
        <v>0</v>
      </c>
      <c r="K114" s="7"/>
      <c r="L114" s="7"/>
      <c r="M114" s="7">
        <f t="shared" si="96"/>
        <v>0</v>
      </c>
      <c r="N114" s="7">
        <f t="shared" si="96"/>
        <v>0</v>
      </c>
      <c r="O114" s="7">
        <f t="shared" si="96"/>
        <v>0</v>
      </c>
      <c r="P114" s="7">
        <f t="shared" si="92"/>
        <v>0</v>
      </c>
      <c r="Q114" s="7">
        <f t="shared" si="92"/>
        <v>0</v>
      </c>
      <c r="R114" s="7">
        <f t="shared" si="97"/>
        <v>0</v>
      </c>
      <c r="S114" s="7">
        <f t="shared" si="93"/>
        <v>0</v>
      </c>
      <c r="T114" s="7">
        <f t="shared" si="93"/>
        <v>0</v>
      </c>
      <c r="U114" s="7"/>
      <c r="V114" s="7">
        <f t="shared" si="98"/>
        <v>0</v>
      </c>
      <c r="W114" s="7">
        <f t="shared" si="98"/>
        <v>0</v>
      </c>
      <c r="X114" s="7">
        <f t="shared" si="98"/>
        <v>0</v>
      </c>
      <c r="Y114" s="7">
        <f t="shared" si="98"/>
        <v>0</v>
      </c>
      <c r="Z114" s="7"/>
      <c r="AA114" s="7"/>
      <c r="AB114" s="7"/>
      <c r="AC114" s="7">
        <f t="shared" si="99"/>
        <v>0</v>
      </c>
      <c r="AD114" s="7">
        <f t="shared" si="99"/>
        <v>0</v>
      </c>
      <c r="AE114" s="7">
        <f t="shared" si="99"/>
        <v>0</v>
      </c>
      <c r="AF114" s="7">
        <f t="shared" si="99"/>
        <v>0</v>
      </c>
      <c r="AG114" s="7">
        <f t="shared" si="99"/>
        <v>0</v>
      </c>
      <c r="AH114" s="7">
        <f t="shared" si="99"/>
        <v>0</v>
      </c>
      <c r="AI114" s="7">
        <f t="shared" si="99"/>
        <v>0</v>
      </c>
      <c r="AJ114" s="7">
        <f t="shared" si="91"/>
        <v>0</v>
      </c>
      <c r="AK114" s="7">
        <f t="shared" si="100"/>
        <v>0</v>
      </c>
      <c r="AL114" s="7">
        <f t="shared" si="100"/>
        <v>0</v>
      </c>
      <c r="AM114" s="7">
        <f t="shared" si="100"/>
        <v>0</v>
      </c>
      <c r="AN114" s="7">
        <f t="shared" si="100"/>
        <v>0</v>
      </c>
      <c r="AO114" s="7">
        <f t="shared" si="100"/>
        <v>0</v>
      </c>
      <c r="AP114" s="7">
        <f t="shared" si="94"/>
        <v>0</v>
      </c>
      <c r="AQ114" s="7">
        <f t="shared" si="94"/>
        <v>0</v>
      </c>
      <c r="AR114" s="7">
        <f t="shared" si="101"/>
        <v>0</v>
      </c>
      <c r="AS114" s="7">
        <f t="shared" si="101"/>
        <v>0</v>
      </c>
      <c r="AT114" s="7">
        <f t="shared" si="101"/>
        <v>0</v>
      </c>
      <c r="AU114" s="7">
        <f t="shared" si="101"/>
        <v>0</v>
      </c>
      <c r="AV114" s="52">
        <f t="shared" si="101"/>
        <v>0</v>
      </c>
      <c r="AX114" s="36" t="s">
        <v>106</v>
      </c>
      <c r="AY114" s="41">
        <f t="shared" si="103"/>
        <v>0</v>
      </c>
    </row>
    <row r="115" spans="2:51" ht="34.9" x14ac:dyDescent="0.4">
      <c r="B115" s="36" t="s">
        <v>107</v>
      </c>
      <c r="C115" s="77">
        <f>'Controls and SOA'!C105</f>
        <v>0</v>
      </c>
      <c r="D115" s="81">
        <f t="shared" si="102"/>
        <v>0</v>
      </c>
      <c r="E115" s="45"/>
      <c r="F115" s="51">
        <f t="shared" si="84"/>
        <v>0</v>
      </c>
      <c r="G115" s="7">
        <f t="shared" si="95"/>
        <v>0</v>
      </c>
      <c r="H115" s="7">
        <f t="shared" si="95"/>
        <v>0</v>
      </c>
      <c r="I115" s="7">
        <f t="shared" si="95"/>
        <v>0</v>
      </c>
      <c r="J115" s="7">
        <f t="shared" si="95"/>
        <v>0</v>
      </c>
      <c r="K115" s="7"/>
      <c r="L115" s="7"/>
      <c r="M115" s="7">
        <f t="shared" si="96"/>
        <v>0</v>
      </c>
      <c r="N115" s="7">
        <f t="shared" si="96"/>
        <v>0</v>
      </c>
      <c r="O115" s="7">
        <f t="shared" si="96"/>
        <v>0</v>
      </c>
      <c r="P115" s="7">
        <f t="shared" si="92"/>
        <v>0</v>
      </c>
      <c r="Q115" s="7">
        <f t="shared" si="92"/>
        <v>0</v>
      </c>
      <c r="R115" s="7">
        <f t="shared" si="97"/>
        <v>0</v>
      </c>
      <c r="S115" s="7">
        <f t="shared" si="93"/>
        <v>0</v>
      </c>
      <c r="T115" s="7">
        <f t="shared" si="93"/>
        <v>0</v>
      </c>
      <c r="U115" s="7"/>
      <c r="V115" s="7">
        <f t="shared" si="98"/>
        <v>0</v>
      </c>
      <c r="W115" s="7">
        <f t="shared" si="98"/>
        <v>0</v>
      </c>
      <c r="X115" s="7">
        <f t="shared" si="98"/>
        <v>0</v>
      </c>
      <c r="Y115" s="7">
        <f t="shared" si="98"/>
        <v>0</v>
      </c>
      <c r="Z115" s="7"/>
      <c r="AA115" s="7"/>
      <c r="AB115" s="7"/>
      <c r="AC115" s="7">
        <f t="shared" si="99"/>
        <v>0</v>
      </c>
      <c r="AD115" s="7">
        <f t="shared" si="99"/>
        <v>0</v>
      </c>
      <c r="AE115" s="7">
        <f t="shared" si="99"/>
        <v>0</v>
      </c>
      <c r="AF115" s="7">
        <f t="shared" si="99"/>
        <v>0</v>
      </c>
      <c r="AG115" s="7">
        <f t="shared" si="99"/>
        <v>0</v>
      </c>
      <c r="AH115" s="7">
        <f t="shared" si="99"/>
        <v>0</v>
      </c>
      <c r="AI115" s="7">
        <f t="shared" si="99"/>
        <v>0</v>
      </c>
      <c r="AJ115" s="7">
        <f t="shared" si="91"/>
        <v>0</v>
      </c>
      <c r="AK115" s="7">
        <f t="shared" si="100"/>
        <v>0</v>
      </c>
      <c r="AL115" s="7">
        <f t="shared" si="100"/>
        <v>0</v>
      </c>
      <c r="AM115" s="7">
        <f t="shared" si="100"/>
        <v>0</v>
      </c>
      <c r="AN115" s="7">
        <f t="shared" si="100"/>
        <v>0</v>
      </c>
      <c r="AO115" s="7">
        <f t="shared" si="100"/>
        <v>0</v>
      </c>
      <c r="AP115" s="7">
        <f t="shared" si="94"/>
        <v>0</v>
      </c>
      <c r="AQ115" s="7">
        <f t="shared" si="94"/>
        <v>0</v>
      </c>
      <c r="AR115" s="7">
        <f t="shared" si="101"/>
        <v>0</v>
      </c>
      <c r="AS115" s="7">
        <f t="shared" si="101"/>
        <v>0</v>
      </c>
      <c r="AT115" s="7">
        <f t="shared" si="101"/>
        <v>0</v>
      </c>
      <c r="AU115" s="7">
        <f t="shared" si="101"/>
        <v>0</v>
      </c>
      <c r="AV115" s="52">
        <f t="shared" si="101"/>
        <v>0</v>
      </c>
      <c r="AX115" s="36" t="s">
        <v>107</v>
      </c>
      <c r="AY115" s="41">
        <f t="shared" si="103"/>
        <v>0</v>
      </c>
    </row>
    <row r="116" spans="2:51" ht="23.25" x14ac:dyDescent="0.4">
      <c r="B116" s="36" t="s">
        <v>108</v>
      </c>
      <c r="C116" s="77">
        <f>'Controls and SOA'!C106</f>
        <v>0</v>
      </c>
      <c r="D116" s="81">
        <f t="shared" si="102"/>
        <v>0</v>
      </c>
      <c r="E116" s="45"/>
      <c r="F116" s="51">
        <f t="shared" si="84"/>
        <v>0</v>
      </c>
      <c r="G116" s="7">
        <f t="shared" si="95"/>
        <v>0</v>
      </c>
      <c r="H116" s="7">
        <f t="shared" si="95"/>
        <v>0</v>
      </c>
      <c r="I116" s="7">
        <f t="shared" si="95"/>
        <v>0</v>
      </c>
      <c r="J116" s="7">
        <f t="shared" si="95"/>
        <v>0</v>
      </c>
      <c r="K116" s="7"/>
      <c r="L116" s="7"/>
      <c r="M116" s="7">
        <f t="shared" si="96"/>
        <v>0</v>
      </c>
      <c r="N116" s="7">
        <f t="shared" si="96"/>
        <v>0</v>
      </c>
      <c r="O116" s="7">
        <f t="shared" si="96"/>
        <v>0</v>
      </c>
      <c r="P116" s="7">
        <f t="shared" si="92"/>
        <v>0</v>
      </c>
      <c r="Q116" s="7">
        <f t="shared" si="92"/>
        <v>0</v>
      </c>
      <c r="R116" s="7">
        <f t="shared" si="97"/>
        <v>0</v>
      </c>
      <c r="S116" s="7">
        <f t="shared" si="93"/>
        <v>0</v>
      </c>
      <c r="T116" s="7">
        <f t="shared" si="93"/>
        <v>0</v>
      </c>
      <c r="U116" s="7"/>
      <c r="V116" s="7">
        <f t="shared" si="98"/>
        <v>0</v>
      </c>
      <c r="W116" s="7">
        <f t="shared" si="98"/>
        <v>0</v>
      </c>
      <c r="X116" s="7">
        <f t="shared" si="98"/>
        <v>0</v>
      </c>
      <c r="Y116" s="7">
        <f t="shared" si="98"/>
        <v>0</v>
      </c>
      <c r="Z116" s="7"/>
      <c r="AA116" s="7"/>
      <c r="AB116" s="7"/>
      <c r="AC116" s="7">
        <f t="shared" si="99"/>
        <v>0</v>
      </c>
      <c r="AD116" s="7">
        <f t="shared" si="99"/>
        <v>0</v>
      </c>
      <c r="AE116" s="7">
        <f t="shared" si="99"/>
        <v>0</v>
      </c>
      <c r="AF116" s="7">
        <f t="shared" si="99"/>
        <v>0</v>
      </c>
      <c r="AG116" s="7">
        <f t="shared" si="99"/>
        <v>0</v>
      </c>
      <c r="AH116" s="7">
        <f t="shared" si="99"/>
        <v>0</v>
      </c>
      <c r="AI116" s="7">
        <f t="shared" si="99"/>
        <v>0</v>
      </c>
      <c r="AJ116" s="7">
        <f t="shared" si="91"/>
        <v>0</v>
      </c>
      <c r="AK116" s="7">
        <f t="shared" si="100"/>
        <v>0</v>
      </c>
      <c r="AL116" s="7">
        <f t="shared" si="100"/>
        <v>0</v>
      </c>
      <c r="AM116" s="7">
        <f t="shared" si="100"/>
        <v>0</v>
      </c>
      <c r="AN116" s="7">
        <f t="shared" si="100"/>
        <v>0</v>
      </c>
      <c r="AO116" s="7">
        <f t="shared" si="100"/>
        <v>0</v>
      </c>
      <c r="AP116" s="7">
        <f t="shared" si="94"/>
        <v>0</v>
      </c>
      <c r="AQ116" s="7">
        <f t="shared" si="94"/>
        <v>0</v>
      </c>
      <c r="AR116" s="7">
        <f t="shared" si="101"/>
        <v>0</v>
      </c>
      <c r="AS116" s="7">
        <f t="shared" si="101"/>
        <v>0</v>
      </c>
      <c r="AT116" s="7">
        <f t="shared" si="101"/>
        <v>0</v>
      </c>
      <c r="AU116" s="7">
        <f t="shared" si="101"/>
        <v>0</v>
      </c>
      <c r="AV116" s="52">
        <f t="shared" si="101"/>
        <v>0</v>
      </c>
      <c r="AX116" s="36" t="s">
        <v>108</v>
      </c>
      <c r="AY116" s="41">
        <f t="shared" si="103"/>
        <v>0</v>
      </c>
    </row>
    <row r="117" spans="2:51" ht="23.25" x14ac:dyDescent="0.4">
      <c r="B117" s="36" t="s">
        <v>109</v>
      </c>
      <c r="C117" s="77">
        <f>'Controls and SOA'!C107</f>
        <v>0</v>
      </c>
      <c r="D117" s="81">
        <f t="shared" si="102"/>
        <v>0</v>
      </c>
      <c r="E117" s="45"/>
      <c r="F117" s="51">
        <f t="shared" si="84"/>
        <v>0</v>
      </c>
      <c r="G117" s="7">
        <f t="shared" si="95"/>
        <v>0</v>
      </c>
      <c r="H117" s="7">
        <f t="shared" si="95"/>
        <v>0</v>
      </c>
      <c r="I117" s="7">
        <f t="shared" si="95"/>
        <v>0</v>
      </c>
      <c r="J117" s="7">
        <f t="shared" si="95"/>
        <v>0</v>
      </c>
      <c r="K117" s="7"/>
      <c r="L117" s="7"/>
      <c r="M117" s="7">
        <f t="shared" si="96"/>
        <v>0</v>
      </c>
      <c r="N117" s="7">
        <f t="shared" si="96"/>
        <v>0</v>
      </c>
      <c r="O117" s="7">
        <f t="shared" si="96"/>
        <v>0</v>
      </c>
      <c r="P117" s="7">
        <f t="shared" si="92"/>
        <v>0</v>
      </c>
      <c r="Q117" s="7">
        <f t="shared" si="92"/>
        <v>0</v>
      </c>
      <c r="R117" s="7">
        <f t="shared" si="97"/>
        <v>0</v>
      </c>
      <c r="S117" s="7">
        <f t="shared" si="93"/>
        <v>0</v>
      </c>
      <c r="T117" s="7">
        <f t="shared" si="93"/>
        <v>0</v>
      </c>
      <c r="U117" s="7"/>
      <c r="V117" s="7">
        <f t="shared" si="98"/>
        <v>0</v>
      </c>
      <c r="W117" s="7">
        <f t="shared" si="98"/>
        <v>0</v>
      </c>
      <c r="X117" s="7">
        <f t="shared" si="98"/>
        <v>0</v>
      </c>
      <c r="Y117" s="7">
        <f t="shared" si="98"/>
        <v>0</v>
      </c>
      <c r="Z117" s="7"/>
      <c r="AA117" s="7"/>
      <c r="AB117" s="7"/>
      <c r="AC117" s="7">
        <f t="shared" si="99"/>
        <v>0</v>
      </c>
      <c r="AD117" s="7">
        <f t="shared" si="99"/>
        <v>0</v>
      </c>
      <c r="AE117" s="7">
        <f t="shared" si="99"/>
        <v>0</v>
      </c>
      <c r="AF117" s="7">
        <f t="shared" si="99"/>
        <v>0</v>
      </c>
      <c r="AG117" s="7">
        <f t="shared" si="99"/>
        <v>0</v>
      </c>
      <c r="AH117" s="7">
        <f t="shared" si="99"/>
        <v>0</v>
      </c>
      <c r="AI117" s="7">
        <f t="shared" si="99"/>
        <v>0</v>
      </c>
      <c r="AJ117" s="7">
        <f t="shared" si="91"/>
        <v>0</v>
      </c>
      <c r="AK117" s="7">
        <f t="shared" si="100"/>
        <v>0</v>
      </c>
      <c r="AL117" s="7">
        <f t="shared" si="100"/>
        <v>0</v>
      </c>
      <c r="AM117" s="7">
        <f t="shared" si="100"/>
        <v>0</v>
      </c>
      <c r="AN117" s="7">
        <f t="shared" si="100"/>
        <v>0</v>
      </c>
      <c r="AO117" s="7">
        <f t="shared" si="100"/>
        <v>0</v>
      </c>
      <c r="AP117" s="7">
        <f t="shared" si="94"/>
        <v>0</v>
      </c>
      <c r="AQ117" s="7">
        <f t="shared" si="94"/>
        <v>0</v>
      </c>
      <c r="AR117" s="7">
        <f t="shared" si="101"/>
        <v>0</v>
      </c>
      <c r="AS117" s="7">
        <f t="shared" si="101"/>
        <v>0</v>
      </c>
      <c r="AT117" s="7">
        <f t="shared" si="101"/>
        <v>0</v>
      </c>
      <c r="AU117" s="7">
        <f t="shared" si="101"/>
        <v>0</v>
      </c>
      <c r="AV117" s="52">
        <f t="shared" si="101"/>
        <v>0</v>
      </c>
      <c r="AX117" s="36" t="s">
        <v>109</v>
      </c>
      <c r="AY117" s="41">
        <f t="shared" si="103"/>
        <v>0</v>
      </c>
    </row>
    <row r="118" spans="2:51" x14ac:dyDescent="0.4">
      <c r="B118" s="36" t="s">
        <v>110</v>
      </c>
      <c r="C118" s="77">
        <f>'Controls and SOA'!C108</f>
        <v>0</v>
      </c>
      <c r="D118" s="81">
        <f t="shared" si="102"/>
        <v>0</v>
      </c>
      <c r="E118" s="45"/>
      <c r="F118" s="51">
        <f t="shared" si="84"/>
        <v>0</v>
      </c>
      <c r="G118" s="7">
        <f t="shared" si="95"/>
        <v>0</v>
      </c>
      <c r="H118" s="7">
        <f t="shared" si="95"/>
        <v>0</v>
      </c>
      <c r="I118" s="7">
        <f t="shared" si="95"/>
        <v>0</v>
      </c>
      <c r="J118" s="7">
        <f t="shared" si="95"/>
        <v>0</v>
      </c>
      <c r="K118" s="7"/>
      <c r="L118" s="7"/>
      <c r="M118" s="7">
        <f t="shared" si="96"/>
        <v>0</v>
      </c>
      <c r="N118" s="7">
        <f t="shared" si="96"/>
        <v>0</v>
      </c>
      <c r="O118" s="7">
        <f t="shared" si="96"/>
        <v>0</v>
      </c>
      <c r="P118" s="7">
        <f t="shared" si="92"/>
        <v>0</v>
      </c>
      <c r="Q118" s="7">
        <f t="shared" si="92"/>
        <v>0</v>
      </c>
      <c r="R118" s="7">
        <f t="shared" si="97"/>
        <v>0</v>
      </c>
      <c r="S118" s="7">
        <f t="shared" si="93"/>
        <v>0</v>
      </c>
      <c r="T118" s="7">
        <f t="shared" si="93"/>
        <v>0</v>
      </c>
      <c r="U118" s="7"/>
      <c r="V118" s="7">
        <f t="shared" si="98"/>
        <v>0</v>
      </c>
      <c r="W118" s="7">
        <f t="shared" si="98"/>
        <v>0</v>
      </c>
      <c r="X118" s="7">
        <f t="shared" si="98"/>
        <v>0</v>
      </c>
      <c r="Y118" s="7">
        <f t="shared" si="98"/>
        <v>0</v>
      </c>
      <c r="Z118" s="7"/>
      <c r="AA118" s="7"/>
      <c r="AB118" s="7"/>
      <c r="AC118" s="7">
        <f t="shared" si="99"/>
        <v>0</v>
      </c>
      <c r="AD118" s="7">
        <f t="shared" si="99"/>
        <v>0</v>
      </c>
      <c r="AE118" s="7">
        <f t="shared" si="99"/>
        <v>0</v>
      </c>
      <c r="AF118" s="7">
        <f t="shared" si="99"/>
        <v>0</v>
      </c>
      <c r="AG118" s="7">
        <f t="shared" si="99"/>
        <v>0</v>
      </c>
      <c r="AH118" s="7">
        <f t="shared" si="99"/>
        <v>0</v>
      </c>
      <c r="AI118" s="7">
        <f t="shared" si="99"/>
        <v>0</v>
      </c>
      <c r="AJ118" s="7">
        <f t="shared" si="91"/>
        <v>0</v>
      </c>
      <c r="AK118" s="7">
        <f t="shared" si="100"/>
        <v>0</v>
      </c>
      <c r="AL118" s="7">
        <f t="shared" si="100"/>
        <v>0</v>
      </c>
      <c r="AM118" s="7">
        <f t="shared" si="100"/>
        <v>0</v>
      </c>
      <c r="AN118" s="7">
        <f t="shared" si="100"/>
        <v>0</v>
      </c>
      <c r="AO118" s="7">
        <f t="shared" si="100"/>
        <v>0</v>
      </c>
      <c r="AP118" s="7">
        <f t="shared" si="94"/>
        <v>0</v>
      </c>
      <c r="AQ118" s="7">
        <f t="shared" si="94"/>
        <v>0</v>
      </c>
      <c r="AR118" s="7">
        <f t="shared" si="101"/>
        <v>0</v>
      </c>
      <c r="AS118" s="7">
        <f t="shared" si="101"/>
        <v>0</v>
      </c>
      <c r="AT118" s="7">
        <f t="shared" si="101"/>
        <v>0</v>
      </c>
      <c r="AU118" s="7">
        <f t="shared" si="101"/>
        <v>0</v>
      </c>
      <c r="AV118" s="52">
        <f t="shared" si="101"/>
        <v>0</v>
      </c>
      <c r="AX118" s="36" t="s">
        <v>110</v>
      </c>
      <c r="AY118" s="41">
        <f t="shared" si="103"/>
        <v>0</v>
      </c>
    </row>
    <row r="119" spans="2:51" ht="23.25" x14ac:dyDescent="0.4">
      <c r="B119" s="36" t="s">
        <v>111</v>
      </c>
      <c r="C119" s="77">
        <f>'Controls and SOA'!C109</f>
        <v>0</v>
      </c>
      <c r="D119" s="81">
        <f t="shared" si="102"/>
        <v>0</v>
      </c>
      <c r="E119" s="45"/>
      <c r="F119" s="51">
        <f t="shared" si="84"/>
        <v>0</v>
      </c>
      <c r="G119" s="7">
        <f t="shared" si="95"/>
        <v>0</v>
      </c>
      <c r="H119" s="7">
        <f t="shared" si="95"/>
        <v>0</v>
      </c>
      <c r="I119" s="7">
        <f t="shared" si="95"/>
        <v>0</v>
      </c>
      <c r="J119" s="7">
        <f t="shared" si="95"/>
        <v>0</v>
      </c>
      <c r="K119" s="7">
        <f t="shared" ref="K119:L122" si="104">IF($D119&gt;0,K$16*($D119),0)</f>
        <v>0</v>
      </c>
      <c r="L119" s="7">
        <f t="shared" si="104"/>
        <v>0</v>
      </c>
      <c r="M119" s="7">
        <f t="shared" si="96"/>
        <v>0</v>
      </c>
      <c r="N119" s="7">
        <f t="shared" si="96"/>
        <v>0</v>
      </c>
      <c r="O119" s="7">
        <f t="shared" si="96"/>
        <v>0</v>
      </c>
      <c r="P119" s="7">
        <f t="shared" si="92"/>
        <v>0</v>
      </c>
      <c r="Q119" s="7">
        <f t="shared" si="92"/>
        <v>0</v>
      </c>
      <c r="R119" s="7">
        <f t="shared" si="97"/>
        <v>0</v>
      </c>
      <c r="S119" s="7">
        <f t="shared" si="93"/>
        <v>0</v>
      </c>
      <c r="T119" s="7">
        <f t="shared" si="93"/>
        <v>0</v>
      </c>
      <c r="U119" s="7">
        <f t="shared" ref="U119:V122" si="105">IF($D119&gt;0,U$16*($D119),0)</f>
        <v>0</v>
      </c>
      <c r="V119" s="7">
        <f t="shared" si="105"/>
        <v>0</v>
      </c>
      <c r="W119" s="7"/>
      <c r="X119" s="7"/>
      <c r="Y119" s="7">
        <f>IF($D119&gt;0,Y$16*($D119),0)</f>
        <v>0</v>
      </c>
      <c r="Z119" s="7"/>
      <c r="AA119" s="7"/>
      <c r="AB119" s="7"/>
      <c r="AC119" s="7"/>
      <c r="AD119" s="7"/>
      <c r="AE119" s="7">
        <f t="shared" ref="AE119:AF122" si="106">IF($D119&gt;0,AE$16*($D119),0)</f>
        <v>0</v>
      </c>
      <c r="AF119" s="7">
        <f t="shared" si="106"/>
        <v>0</v>
      </c>
      <c r="AG119" s="7"/>
      <c r="AH119" s="7"/>
      <c r="AI119" s="7"/>
      <c r="AJ119" s="7">
        <f t="shared" si="91"/>
        <v>0</v>
      </c>
      <c r="AK119" s="7"/>
      <c r="AL119" s="7"/>
      <c r="AM119" s="7"/>
      <c r="AN119" s="7">
        <f>IF($D119&gt;0,AN$16*($D119),0)</f>
        <v>0</v>
      </c>
      <c r="AO119" s="7"/>
      <c r="AP119" s="7"/>
      <c r="AQ119" s="7"/>
      <c r="AR119" s="7"/>
      <c r="AS119" s="7"/>
      <c r="AT119" s="7">
        <f>IF($D119&gt;0,AT$16*($D119),0)</f>
        <v>0</v>
      </c>
      <c r="AU119" s="7"/>
      <c r="AV119" s="52"/>
      <c r="AX119" s="36" t="s">
        <v>111</v>
      </c>
      <c r="AY119" s="41">
        <f t="shared" si="103"/>
        <v>0</v>
      </c>
    </row>
    <row r="120" spans="2:51" ht="23.25" x14ac:dyDescent="0.4">
      <c r="B120" s="36" t="s">
        <v>112</v>
      </c>
      <c r="C120" s="77">
        <f>'Controls and SOA'!C110</f>
        <v>0</v>
      </c>
      <c r="D120" s="81">
        <f t="shared" si="102"/>
        <v>0</v>
      </c>
      <c r="E120" s="45"/>
      <c r="F120" s="51">
        <f t="shared" si="84"/>
        <v>0</v>
      </c>
      <c r="G120" s="7">
        <f t="shared" si="95"/>
        <v>0</v>
      </c>
      <c r="H120" s="7">
        <f t="shared" si="95"/>
        <v>0</v>
      </c>
      <c r="I120" s="7">
        <f t="shared" si="95"/>
        <v>0</v>
      </c>
      <c r="J120" s="7">
        <f t="shared" si="95"/>
        <v>0</v>
      </c>
      <c r="K120" s="7">
        <f t="shared" si="104"/>
        <v>0</v>
      </c>
      <c r="L120" s="7">
        <f t="shared" si="104"/>
        <v>0</v>
      </c>
      <c r="M120" s="7">
        <f t="shared" si="96"/>
        <v>0</v>
      </c>
      <c r="N120" s="7">
        <f t="shared" si="96"/>
        <v>0</v>
      </c>
      <c r="O120" s="7">
        <f t="shared" si="96"/>
        <v>0</v>
      </c>
      <c r="P120" s="7">
        <f t="shared" si="92"/>
        <v>0</v>
      </c>
      <c r="Q120" s="7">
        <f t="shared" si="92"/>
        <v>0</v>
      </c>
      <c r="R120" s="7">
        <f t="shared" si="97"/>
        <v>0</v>
      </c>
      <c r="S120" s="7">
        <f t="shared" si="93"/>
        <v>0</v>
      </c>
      <c r="T120" s="7">
        <f t="shared" si="93"/>
        <v>0</v>
      </c>
      <c r="U120" s="7">
        <f t="shared" si="105"/>
        <v>0</v>
      </c>
      <c r="V120" s="7">
        <f t="shared" si="105"/>
        <v>0</v>
      </c>
      <c r="W120" s="7"/>
      <c r="X120" s="7"/>
      <c r="Y120" s="7">
        <f>IF($D120&gt;0,Y$16*($D120),0)</f>
        <v>0</v>
      </c>
      <c r="Z120" s="7"/>
      <c r="AA120" s="7"/>
      <c r="AB120" s="7"/>
      <c r="AC120" s="7"/>
      <c r="AD120" s="7"/>
      <c r="AE120" s="7">
        <f t="shared" si="106"/>
        <v>0</v>
      </c>
      <c r="AF120" s="7">
        <f t="shared" si="106"/>
        <v>0</v>
      </c>
      <c r="AG120" s="7"/>
      <c r="AH120" s="7"/>
      <c r="AI120" s="7"/>
      <c r="AJ120" s="7">
        <f t="shared" si="91"/>
        <v>0</v>
      </c>
      <c r="AK120" s="7"/>
      <c r="AL120" s="7"/>
      <c r="AM120" s="7"/>
      <c r="AN120" s="7">
        <f>IF($D120&gt;0,AN$16*($D120),0)</f>
        <v>0</v>
      </c>
      <c r="AO120" s="7"/>
      <c r="AP120" s="7"/>
      <c r="AQ120" s="7"/>
      <c r="AR120" s="7"/>
      <c r="AS120" s="7"/>
      <c r="AT120" s="7">
        <f>IF($D120&gt;0,AT$16*($D120),0)</f>
        <v>0</v>
      </c>
      <c r="AU120" s="7"/>
      <c r="AV120" s="52"/>
      <c r="AX120" s="36" t="s">
        <v>112</v>
      </c>
      <c r="AY120" s="41">
        <f t="shared" si="103"/>
        <v>0</v>
      </c>
    </row>
    <row r="121" spans="2:51" ht="34.9" x14ac:dyDescent="0.4">
      <c r="B121" s="36" t="s">
        <v>113</v>
      </c>
      <c r="C121" s="77">
        <f>'Controls and SOA'!C111</f>
        <v>0</v>
      </c>
      <c r="D121" s="81">
        <f t="shared" si="102"/>
        <v>0</v>
      </c>
      <c r="E121" s="45"/>
      <c r="F121" s="51">
        <f t="shared" si="84"/>
        <v>0</v>
      </c>
      <c r="G121" s="7">
        <f t="shared" si="95"/>
        <v>0</v>
      </c>
      <c r="H121" s="7">
        <f t="shared" si="95"/>
        <v>0</v>
      </c>
      <c r="I121" s="7">
        <f t="shared" si="95"/>
        <v>0</v>
      </c>
      <c r="J121" s="7">
        <f t="shared" si="95"/>
        <v>0</v>
      </c>
      <c r="K121" s="7">
        <f t="shared" si="104"/>
        <v>0</v>
      </c>
      <c r="L121" s="7">
        <f t="shared" si="104"/>
        <v>0</v>
      </c>
      <c r="M121" s="7">
        <f t="shared" si="96"/>
        <v>0</v>
      </c>
      <c r="N121" s="7">
        <f t="shared" si="96"/>
        <v>0</v>
      </c>
      <c r="O121" s="7">
        <f t="shared" si="96"/>
        <v>0</v>
      </c>
      <c r="P121" s="7">
        <f t="shared" si="92"/>
        <v>0</v>
      </c>
      <c r="Q121" s="7">
        <f t="shared" si="92"/>
        <v>0</v>
      </c>
      <c r="R121" s="7">
        <f t="shared" si="97"/>
        <v>0</v>
      </c>
      <c r="S121" s="7">
        <f t="shared" si="93"/>
        <v>0</v>
      </c>
      <c r="T121" s="7">
        <f t="shared" si="93"/>
        <v>0</v>
      </c>
      <c r="U121" s="7">
        <f t="shared" si="105"/>
        <v>0</v>
      </c>
      <c r="V121" s="7">
        <f t="shared" si="105"/>
        <v>0</v>
      </c>
      <c r="W121" s="7"/>
      <c r="X121" s="7"/>
      <c r="Y121" s="7">
        <f>IF($D121&gt;0,Y$16*($D121),0)</f>
        <v>0</v>
      </c>
      <c r="Z121" s="7"/>
      <c r="AA121" s="7"/>
      <c r="AB121" s="7"/>
      <c r="AC121" s="7"/>
      <c r="AD121" s="7"/>
      <c r="AE121" s="7">
        <f t="shared" si="106"/>
        <v>0</v>
      </c>
      <c r="AF121" s="7">
        <f t="shared" si="106"/>
        <v>0</v>
      </c>
      <c r="AG121" s="7"/>
      <c r="AH121" s="7"/>
      <c r="AI121" s="7"/>
      <c r="AJ121" s="7">
        <f t="shared" si="91"/>
        <v>0</v>
      </c>
      <c r="AK121" s="7"/>
      <c r="AL121" s="7"/>
      <c r="AM121" s="7"/>
      <c r="AN121" s="7">
        <f>IF($D121&gt;0,AN$16*($D121),0)</f>
        <v>0</v>
      </c>
      <c r="AO121" s="7"/>
      <c r="AP121" s="7"/>
      <c r="AQ121" s="7"/>
      <c r="AR121" s="7"/>
      <c r="AS121" s="7"/>
      <c r="AT121" s="7">
        <f>IF($D121&gt;0,AT$16*($D121),0)</f>
        <v>0</v>
      </c>
      <c r="AU121" s="7"/>
      <c r="AV121" s="52"/>
      <c r="AX121" s="36" t="s">
        <v>113</v>
      </c>
      <c r="AY121" s="41">
        <f t="shared" si="103"/>
        <v>0</v>
      </c>
    </row>
    <row r="122" spans="2:51" ht="23.25" x14ac:dyDescent="0.4">
      <c r="B122" s="36" t="s">
        <v>114</v>
      </c>
      <c r="C122" s="77">
        <f>'Controls and SOA'!C112</f>
        <v>0</v>
      </c>
      <c r="D122" s="81">
        <f t="shared" si="102"/>
        <v>0</v>
      </c>
      <c r="E122" s="45"/>
      <c r="F122" s="51">
        <f t="shared" si="84"/>
        <v>0</v>
      </c>
      <c r="G122" s="7">
        <f t="shared" si="95"/>
        <v>0</v>
      </c>
      <c r="H122" s="7">
        <f t="shared" si="95"/>
        <v>0</v>
      </c>
      <c r="I122" s="7">
        <f t="shared" si="95"/>
        <v>0</v>
      </c>
      <c r="J122" s="7">
        <f t="shared" si="95"/>
        <v>0</v>
      </c>
      <c r="K122" s="7">
        <f t="shared" si="104"/>
        <v>0</v>
      </c>
      <c r="L122" s="7">
        <f t="shared" si="104"/>
        <v>0</v>
      </c>
      <c r="M122" s="7">
        <f t="shared" si="96"/>
        <v>0</v>
      </c>
      <c r="N122" s="7">
        <f t="shared" si="96"/>
        <v>0</v>
      </c>
      <c r="O122" s="7">
        <f t="shared" si="96"/>
        <v>0</v>
      </c>
      <c r="P122" s="7">
        <f t="shared" si="92"/>
        <v>0</v>
      </c>
      <c r="Q122" s="7">
        <f t="shared" si="92"/>
        <v>0</v>
      </c>
      <c r="R122" s="7">
        <f t="shared" si="97"/>
        <v>0</v>
      </c>
      <c r="S122" s="7">
        <f t="shared" si="93"/>
        <v>0</v>
      </c>
      <c r="T122" s="7"/>
      <c r="U122" s="7">
        <f t="shared" si="105"/>
        <v>0</v>
      </c>
      <c r="V122" s="7">
        <f t="shared" si="105"/>
        <v>0</v>
      </c>
      <c r="W122" s="7"/>
      <c r="X122" s="7"/>
      <c r="Y122" s="7">
        <f>IF($D122&gt;0,Y$16*($D122),0)</f>
        <v>0</v>
      </c>
      <c r="Z122" s="7"/>
      <c r="AA122" s="7"/>
      <c r="AB122" s="7"/>
      <c r="AC122" s="7"/>
      <c r="AD122" s="7"/>
      <c r="AE122" s="7">
        <f t="shared" si="106"/>
        <v>0</v>
      </c>
      <c r="AF122" s="7">
        <f t="shared" si="106"/>
        <v>0</v>
      </c>
      <c r="AG122" s="7"/>
      <c r="AH122" s="7"/>
      <c r="AI122" s="7"/>
      <c r="AJ122" s="7">
        <f t="shared" si="91"/>
        <v>0</v>
      </c>
      <c r="AK122" s="7"/>
      <c r="AL122" s="7"/>
      <c r="AM122" s="7"/>
      <c r="AN122" s="7">
        <f>IF($D122&gt;0,AN$16*($D122),0)</f>
        <v>0</v>
      </c>
      <c r="AO122" s="7"/>
      <c r="AP122" s="7"/>
      <c r="AQ122" s="7"/>
      <c r="AR122" s="7"/>
      <c r="AS122" s="7"/>
      <c r="AT122" s="7">
        <f>IF($D122&gt;0,AT$16*($D122),0)</f>
        <v>0</v>
      </c>
      <c r="AU122" s="7"/>
      <c r="AV122" s="52"/>
      <c r="AX122" s="36" t="s">
        <v>114</v>
      </c>
      <c r="AY122" s="41">
        <f t="shared" si="103"/>
        <v>0</v>
      </c>
    </row>
    <row r="123" spans="2:51" ht="34.9" x14ac:dyDescent="0.4">
      <c r="B123" s="36" t="s">
        <v>115</v>
      </c>
      <c r="C123" s="77">
        <f>'Controls and SOA'!C113</f>
        <v>0</v>
      </c>
      <c r="D123" s="81">
        <f t="shared" si="102"/>
        <v>0</v>
      </c>
      <c r="E123" s="45"/>
      <c r="F123" s="51">
        <f t="shared" si="84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/>
      <c r="U123" s="7">
        <f>IF($D123&gt;0,U$16*($D123),0)</f>
        <v>0</v>
      </c>
      <c r="V123" s="7"/>
      <c r="W123" s="7">
        <f>IF($D123&gt;0,W$16*($D123),0)</f>
        <v>0</v>
      </c>
      <c r="X123" s="7"/>
      <c r="Y123" s="7"/>
      <c r="Z123" s="7"/>
      <c r="AA123" s="7"/>
      <c r="AB123" s="7"/>
      <c r="AC123" s="7">
        <f>IF($D123&gt;0,AC$16*($D123),0)</f>
        <v>0</v>
      </c>
      <c r="AD123" s="7">
        <f>IF($D123&gt;0,AD$16*($D123),0)</f>
        <v>0</v>
      </c>
      <c r="AE123" s="7"/>
      <c r="AF123" s="7"/>
      <c r="AG123" s="7"/>
      <c r="AH123" s="7"/>
      <c r="AI123" s="7"/>
      <c r="AJ123" s="7"/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>
        <f>IF($D123&gt;0,AN$16*($D123),0)</f>
        <v>0</v>
      </c>
      <c r="AO123" s="7"/>
      <c r="AP123" s="7"/>
      <c r="AQ123" s="7">
        <f>IF($D123&gt;0,AQ$16*($D123),0)</f>
        <v>0</v>
      </c>
      <c r="AR123" s="7"/>
      <c r="AS123" s="7">
        <f>IF($D123&gt;0,AS$16*($D123),0)</f>
        <v>0</v>
      </c>
      <c r="AT123" s="7"/>
      <c r="AU123" s="7">
        <f>IF($D123&gt;0,AU$16*($D123),0)</f>
        <v>0</v>
      </c>
      <c r="AV123" s="52">
        <f>IF($D123&gt;0,AV$16*($D123),0)</f>
        <v>0</v>
      </c>
      <c r="AX123" s="36" t="s">
        <v>115</v>
      </c>
      <c r="AY123" s="41">
        <f t="shared" si="103"/>
        <v>0</v>
      </c>
    </row>
    <row r="124" spans="2:51" ht="23.25" x14ac:dyDescent="0.4">
      <c r="B124" s="36" t="s">
        <v>116</v>
      </c>
      <c r="C124" s="77">
        <f>'Controls and SOA'!C114</f>
        <v>0</v>
      </c>
      <c r="D124" s="81">
        <f t="shared" si="102"/>
        <v>0</v>
      </c>
      <c r="E124" s="45"/>
      <c r="F124" s="128"/>
      <c r="G124" s="129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>
        <f>IF($D124&gt;0,AK$16*($D124),0)</f>
        <v>0</v>
      </c>
      <c r="AL124" s="7">
        <f>IF($D124&gt;0,AL$16*($D124),0)</f>
        <v>0</v>
      </c>
      <c r="AM124" s="7"/>
      <c r="AN124" s="7"/>
      <c r="AO124" s="7"/>
      <c r="AP124" s="7"/>
      <c r="AQ124" s="7"/>
      <c r="AR124" s="7"/>
      <c r="AS124" s="7"/>
      <c r="AT124" s="7"/>
      <c r="AU124" s="7">
        <f t="shared" ref="AU124:AU130" si="107">IF($D124&gt;0,AU$16*($D124),0)</f>
        <v>0</v>
      </c>
      <c r="AV124" s="52"/>
      <c r="AX124" s="36" t="s">
        <v>116</v>
      </c>
      <c r="AY124" s="41">
        <f t="shared" si="103"/>
        <v>0</v>
      </c>
    </row>
    <row r="125" spans="2:51" x14ac:dyDescent="0.4">
      <c r="B125" s="36" t="s">
        <v>117</v>
      </c>
      <c r="C125" s="77">
        <f>'Controls and SOA'!C115</f>
        <v>0</v>
      </c>
      <c r="D125" s="81">
        <f t="shared" si="102"/>
        <v>0</v>
      </c>
      <c r="E125" s="45"/>
      <c r="F125" s="128"/>
      <c r="G125" s="129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f t="shared" ref="AD125:AD130" si="108">IF($D125&gt;0,AD$16*($D125),0)</f>
        <v>0</v>
      </c>
      <c r="AE125" s="7"/>
      <c r="AF125" s="7"/>
      <c r="AG125" s="7"/>
      <c r="AH125" s="7"/>
      <c r="AI125" s="7"/>
      <c r="AJ125" s="7"/>
      <c r="AK125" s="7"/>
      <c r="AL125" s="7"/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>
        <f>IF($D125&gt;0,AP$16*($D125),0)</f>
        <v>0</v>
      </c>
      <c r="AQ125" s="7">
        <f>IF($D125&gt;0,AQ$16*($D125),0)</f>
        <v>0</v>
      </c>
      <c r="AR125" s="7"/>
      <c r="AS125" s="7">
        <f>IF($D125&gt;0,AS$16*($D125),0)</f>
        <v>0</v>
      </c>
      <c r="AT125" s="7"/>
      <c r="AU125" s="7">
        <f t="shared" si="107"/>
        <v>0</v>
      </c>
      <c r="AV125" s="52"/>
      <c r="AX125" s="36" t="s">
        <v>117</v>
      </c>
      <c r="AY125" s="41">
        <f t="shared" si="103"/>
        <v>0</v>
      </c>
    </row>
    <row r="126" spans="2:51" ht="34.9" x14ac:dyDescent="0.4">
      <c r="B126" s="36" t="s">
        <v>118</v>
      </c>
      <c r="C126" s="77">
        <f>'Controls and SOA'!C116</f>
        <v>0</v>
      </c>
      <c r="D126" s="81">
        <f t="shared" si="102"/>
        <v>0</v>
      </c>
      <c r="E126" s="45"/>
      <c r="F126" s="128"/>
      <c r="G126" s="129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f t="shared" si="108"/>
        <v>0</v>
      </c>
      <c r="AE126" s="7"/>
      <c r="AF126" s="7"/>
      <c r="AG126" s="7"/>
      <c r="AH126" s="7"/>
      <c r="AI126" s="7"/>
      <c r="AJ126" s="7"/>
      <c r="AK126" s="7"/>
      <c r="AL126" s="7"/>
      <c r="AM126" s="7">
        <f>IF($D126&gt;0,AM$16*($D126),0)</f>
        <v>0</v>
      </c>
      <c r="AN126" s="7">
        <f>IF($D126&gt;0,AN$16*($D126),0)</f>
        <v>0</v>
      </c>
      <c r="AO126" s="7"/>
      <c r="AP126" s="7"/>
      <c r="AQ126" s="7">
        <f>IF($D126&gt;0,AQ$16*($D126),0)</f>
        <v>0</v>
      </c>
      <c r="AR126" s="7"/>
      <c r="AS126" s="7">
        <f>IF($D126&gt;0,AS$16*($D126),0)</f>
        <v>0</v>
      </c>
      <c r="AT126" s="7"/>
      <c r="AU126" s="7">
        <f t="shared" si="107"/>
        <v>0</v>
      </c>
      <c r="AV126" s="52"/>
      <c r="AX126" s="36" t="s">
        <v>118</v>
      </c>
      <c r="AY126" s="41">
        <f t="shared" si="103"/>
        <v>0</v>
      </c>
    </row>
    <row r="127" spans="2:51" ht="23.25" x14ac:dyDescent="0.4">
      <c r="B127" s="36" t="s">
        <v>119</v>
      </c>
      <c r="C127" s="77">
        <f>'Controls and SOA'!C117</f>
        <v>0</v>
      </c>
      <c r="D127" s="81">
        <f t="shared" si="102"/>
        <v>0</v>
      </c>
      <c r="E127" s="45"/>
      <c r="F127" s="128"/>
      <c r="G127" s="129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f>IF($D127&gt;0,W$16*($D127),0)</f>
        <v>0</v>
      </c>
      <c r="X127" s="7"/>
      <c r="Y127" s="7"/>
      <c r="Z127" s="7"/>
      <c r="AA127" s="7"/>
      <c r="AB127" s="7"/>
      <c r="AC127" s="7">
        <f>IF($D127&gt;0,AC$16*($D127),0)</f>
        <v>0</v>
      </c>
      <c r="AD127" s="7">
        <f t="shared" si="108"/>
        <v>0</v>
      </c>
      <c r="AE127" s="7"/>
      <c r="AF127" s="7"/>
      <c r="AG127" s="7"/>
      <c r="AH127" s="7"/>
      <c r="AI127" s="7"/>
      <c r="AJ127" s="7"/>
      <c r="AK127" s="7"/>
      <c r="AL127" s="7"/>
      <c r="AM127" s="7"/>
      <c r="AN127" s="7">
        <f t="shared" ref="AN127:AO130" si="109">IF($D127&gt;0,AN$16*($D127),0)</f>
        <v>0</v>
      </c>
      <c r="AO127" s="7">
        <f t="shared" si="109"/>
        <v>0</v>
      </c>
      <c r="AP127" s="7"/>
      <c r="AQ127" s="7"/>
      <c r="AR127" s="7"/>
      <c r="AS127" s="7"/>
      <c r="AT127" s="7"/>
      <c r="AU127" s="7">
        <f t="shared" si="107"/>
        <v>0</v>
      </c>
      <c r="AV127" s="52">
        <f>IF($D127&gt;0,AV$16*($D127),0)</f>
        <v>0</v>
      </c>
      <c r="AX127" s="36" t="s">
        <v>119</v>
      </c>
      <c r="AY127" s="41">
        <f t="shared" si="103"/>
        <v>0</v>
      </c>
    </row>
    <row r="128" spans="2:51" ht="23.25" x14ac:dyDescent="0.4">
      <c r="B128" s="36" t="s">
        <v>120</v>
      </c>
      <c r="C128" s="77">
        <f>'Controls and SOA'!C118</f>
        <v>0</v>
      </c>
      <c r="D128" s="81">
        <f t="shared" si="102"/>
        <v>0</v>
      </c>
      <c r="E128" s="45"/>
      <c r="F128" s="51">
        <f t="shared" ref="F128:O128" si="110">IF($D128&gt;0,F$16*($D128),0)</f>
        <v>0</v>
      </c>
      <c r="G128" s="7">
        <f t="shared" si="110"/>
        <v>0</v>
      </c>
      <c r="H128" s="7">
        <f t="shared" si="110"/>
        <v>0</v>
      </c>
      <c r="I128" s="7">
        <f t="shared" si="110"/>
        <v>0</v>
      </c>
      <c r="J128" s="7">
        <f t="shared" si="110"/>
        <v>0</v>
      </c>
      <c r="K128" s="7">
        <f t="shared" si="110"/>
        <v>0</v>
      </c>
      <c r="L128" s="7">
        <f t="shared" si="110"/>
        <v>0</v>
      </c>
      <c r="M128" s="7">
        <f t="shared" si="110"/>
        <v>0</v>
      </c>
      <c r="N128" s="7">
        <f t="shared" si="110"/>
        <v>0</v>
      </c>
      <c r="O128" s="7">
        <f t="shared" si="110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/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>IF($D128&gt;0,AC$16*($D128),0)</f>
        <v>0</v>
      </c>
      <c r="AD128" s="7">
        <f t="shared" si="108"/>
        <v>0</v>
      </c>
      <c r="AE128" s="7">
        <f t="shared" ref="AE128:AM128" si="111">IF($D128&gt;0,AE$16*($D128),0)</f>
        <v>0</v>
      </c>
      <c r="AF128" s="7">
        <f t="shared" si="111"/>
        <v>0</v>
      </c>
      <c r="AG128" s="7">
        <f t="shared" si="111"/>
        <v>0</v>
      </c>
      <c r="AH128" s="7">
        <f t="shared" si="111"/>
        <v>0</v>
      </c>
      <c r="AI128" s="7">
        <f t="shared" si="111"/>
        <v>0</v>
      </c>
      <c r="AJ128" s="7">
        <f t="shared" si="111"/>
        <v>0</v>
      </c>
      <c r="AK128" s="7">
        <f t="shared" si="111"/>
        <v>0</v>
      </c>
      <c r="AL128" s="7">
        <f t="shared" si="111"/>
        <v>0</v>
      </c>
      <c r="AM128" s="7">
        <f t="shared" si="111"/>
        <v>0</v>
      </c>
      <c r="AN128" s="7">
        <f t="shared" si="109"/>
        <v>0</v>
      </c>
      <c r="AO128" s="7">
        <f t="shared" si="109"/>
        <v>0</v>
      </c>
      <c r="AP128" s="7">
        <f>IF($D128&gt;0,AP$16*($D128),0)</f>
        <v>0</v>
      </c>
      <c r="AQ128" s="7">
        <f>IF($D128&gt;0,AQ$16*($D128),0)</f>
        <v>0</v>
      </c>
      <c r="AR128" s="7">
        <f>IF($D128&gt;0,AR$16*($D128),0)</f>
        <v>0</v>
      </c>
      <c r="AS128" s="7">
        <f>IF($D128&gt;0,AS$16*($D128),0)</f>
        <v>0</v>
      </c>
      <c r="AT128" s="7">
        <f>IF($D128&gt;0,AT$16*($D128),0)</f>
        <v>0</v>
      </c>
      <c r="AU128" s="7">
        <f t="shared" si="107"/>
        <v>0</v>
      </c>
      <c r="AV128" s="52">
        <f>IF($D128&gt;0,AV$16*($D128),0)</f>
        <v>0</v>
      </c>
      <c r="AX128" s="36" t="s">
        <v>120</v>
      </c>
      <c r="AY128" s="41">
        <f t="shared" si="103"/>
        <v>0</v>
      </c>
    </row>
    <row r="129" spans="2:51" ht="23.25" x14ac:dyDescent="0.4">
      <c r="B129" s="36" t="s">
        <v>121</v>
      </c>
      <c r="C129" s="77">
        <f>'Controls and SOA'!C119</f>
        <v>0</v>
      </c>
      <c r="D129" s="81">
        <f t="shared" si="102"/>
        <v>0</v>
      </c>
      <c r="E129" s="45"/>
      <c r="F129" s="51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f>IF($D129&gt;0,W$16*($D129),0)</f>
        <v>0</v>
      </c>
      <c r="X129" s="7"/>
      <c r="Y129" s="7"/>
      <c r="Z129" s="7"/>
      <c r="AA129" s="7"/>
      <c r="AB129" s="7"/>
      <c r="AC129" s="7">
        <f>IF($D129&gt;0,AC$16*($D129),0)</f>
        <v>0</v>
      </c>
      <c r="AD129" s="7">
        <f t="shared" si="108"/>
        <v>0</v>
      </c>
      <c r="AE129" s="7"/>
      <c r="AF129" s="7"/>
      <c r="AG129" s="7"/>
      <c r="AH129" s="7"/>
      <c r="AI129" s="7"/>
      <c r="AJ129" s="7"/>
      <c r="AK129" s="7">
        <f>IF($D129&gt;0,AK$16*($D129),0)</f>
        <v>0</v>
      </c>
      <c r="AL129" s="7">
        <f>IF($D129&gt;0,AL$16*($D129),0)</f>
        <v>0</v>
      </c>
      <c r="AM129" s="7"/>
      <c r="AN129" s="7">
        <f t="shared" si="109"/>
        <v>0</v>
      </c>
      <c r="AO129" s="7">
        <f t="shared" si="109"/>
        <v>0</v>
      </c>
      <c r="AP129" s="7"/>
      <c r="AQ129" s="7"/>
      <c r="AR129" s="7"/>
      <c r="AS129" s="7"/>
      <c r="AT129" s="7"/>
      <c r="AU129" s="7">
        <f t="shared" si="107"/>
        <v>0</v>
      </c>
      <c r="AV129" s="52">
        <f>IF($D129&gt;0,AV$16*($D129),0)</f>
        <v>0</v>
      </c>
      <c r="AX129" s="36" t="s">
        <v>121</v>
      </c>
      <c r="AY129" s="41">
        <f t="shared" si="103"/>
        <v>0</v>
      </c>
    </row>
    <row r="130" spans="2:51" ht="23.65" thickBot="1" x14ac:dyDescent="0.45">
      <c r="B130" s="37" t="s">
        <v>122</v>
      </c>
      <c r="C130" s="77">
        <f>'Controls and SOA'!C120</f>
        <v>0</v>
      </c>
      <c r="D130" s="81">
        <f t="shared" si="102"/>
        <v>0</v>
      </c>
      <c r="E130" s="45"/>
      <c r="F130" s="54">
        <f>IF($D130&gt;0,F$16*($D130),0)</f>
        <v>0</v>
      </c>
      <c r="G130" s="55"/>
      <c r="H130" s="55">
        <f>IF($D130&gt;0,H$16*($D130),0)</f>
        <v>0</v>
      </c>
      <c r="I130" s="55"/>
      <c r="J130" s="55"/>
      <c r="K130" s="55">
        <f>IF($D130&gt;0,K$16*($D130),0)</f>
        <v>0</v>
      </c>
      <c r="L130" s="55">
        <f>IF($D130&gt;0,L$16*($D130),0)</f>
        <v>0</v>
      </c>
      <c r="M130" s="55"/>
      <c r="N130" s="55">
        <f>IF($D130&gt;0,N$16*($D130),0)</f>
        <v>0</v>
      </c>
      <c r="O130" s="55">
        <f>IF($D130&gt;0,O$16*($D130),0)</f>
        <v>0</v>
      </c>
      <c r="P130" s="55"/>
      <c r="Q130" s="55"/>
      <c r="R130" s="55">
        <f>IF($D130&gt;0,R$16*($D130),0)</f>
        <v>0</v>
      </c>
      <c r="S130" s="55"/>
      <c r="T130" s="55"/>
      <c r="U130" s="55"/>
      <c r="V130" s="55"/>
      <c r="W130" s="55">
        <f>IF($D130&gt;0,W$16*($D130),0)</f>
        <v>0</v>
      </c>
      <c r="X130" s="55"/>
      <c r="Y130" s="55"/>
      <c r="Z130" s="55"/>
      <c r="AA130" s="55"/>
      <c r="AB130" s="55"/>
      <c r="AC130" s="55">
        <f>IF($D130&gt;0,AC$16*($D130),0)</f>
        <v>0</v>
      </c>
      <c r="AD130" s="55">
        <f t="shared" si="108"/>
        <v>0</v>
      </c>
      <c r="AE130" s="55"/>
      <c r="AF130" s="55"/>
      <c r="AG130" s="55">
        <f>IF($D130&gt;0,AG$16*($D130),0)</f>
        <v>0</v>
      </c>
      <c r="AH130" s="55">
        <f>IF($D130&gt;0,AH$16*($D130),0)</f>
        <v>0</v>
      </c>
      <c r="AI130" s="55">
        <f>IF($D130&gt;0,AI$16*($D130),0)</f>
        <v>0</v>
      </c>
      <c r="AJ130" s="55"/>
      <c r="AK130" s="55">
        <f>IF($D130&gt;0,AK$16*($D130),0)</f>
        <v>0</v>
      </c>
      <c r="AL130" s="55">
        <f>IF($D130&gt;0,AL$16*($D130),0)</f>
        <v>0</v>
      </c>
      <c r="AM130" s="55"/>
      <c r="AN130" s="55">
        <f t="shared" si="109"/>
        <v>0</v>
      </c>
      <c r="AO130" s="55">
        <f t="shared" si="109"/>
        <v>0</v>
      </c>
      <c r="AP130" s="55"/>
      <c r="AQ130" s="55"/>
      <c r="AR130" s="55"/>
      <c r="AS130" s="55">
        <f>IF($D130&gt;0,AS$16*($D130),0)</f>
        <v>0</v>
      </c>
      <c r="AT130" s="55"/>
      <c r="AU130" s="55">
        <f t="shared" si="107"/>
        <v>0</v>
      </c>
      <c r="AV130" s="56">
        <f>IF($D130&gt;0,AV$16*($D130),0)</f>
        <v>0</v>
      </c>
      <c r="AX130" s="37" t="s">
        <v>122</v>
      </c>
      <c r="AY130" s="41">
        <f t="shared" si="103"/>
        <v>0</v>
      </c>
    </row>
    <row r="131" spans="2:51" ht="23.25" x14ac:dyDescent="0.4">
      <c r="B131" s="172" t="s">
        <v>289</v>
      </c>
      <c r="C131" s="177"/>
      <c r="D131" s="177"/>
      <c r="E131" s="178"/>
      <c r="F131" s="179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1"/>
      <c r="AX131" s="172" t="s">
        <v>289</v>
      </c>
      <c r="AY131" s="41"/>
    </row>
    <row r="132" spans="2:51" x14ac:dyDescent="0.4">
      <c r="B132" s="36" t="s">
        <v>290</v>
      </c>
      <c r="C132" s="77">
        <f>'Controls and SOA'!C122</f>
        <v>0</v>
      </c>
      <c r="D132" s="81">
        <f t="shared" ref="D132:D159" si="112">IF(C132="NA", 0, IF(C132=0,0,5-C132))</f>
        <v>0</v>
      </c>
      <c r="E132" s="45"/>
      <c r="F132" s="182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>
        <f t="shared" ref="AG132:AV159" si="113">IF($D132&gt;0,AQ$16*($D132),0)</f>
        <v>0</v>
      </c>
      <c r="AR132" s="183">
        <f t="shared" si="113"/>
        <v>0</v>
      </c>
      <c r="AS132" s="183"/>
      <c r="AT132" s="183"/>
      <c r="AU132" s="183"/>
      <c r="AV132" s="184"/>
      <c r="AX132" s="36" t="s">
        <v>290</v>
      </c>
      <c r="AY132" s="41">
        <f t="shared" ref="AY132:AY159" si="114">MAX(F132:AV132)</f>
        <v>0</v>
      </c>
    </row>
    <row r="133" spans="2:51" ht="23.25" x14ac:dyDescent="0.4">
      <c r="B133" s="36" t="s">
        <v>291</v>
      </c>
      <c r="C133" s="77">
        <f>'Controls and SOA'!C123</f>
        <v>0</v>
      </c>
      <c r="D133" s="81">
        <f t="shared" si="112"/>
        <v>0</v>
      </c>
      <c r="E133" s="45"/>
      <c r="F133" s="182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>
        <f t="shared" si="113"/>
        <v>0</v>
      </c>
      <c r="AR133" s="183">
        <f t="shared" si="113"/>
        <v>0</v>
      </c>
      <c r="AS133" s="183"/>
      <c r="AT133" s="183"/>
      <c r="AU133" s="183"/>
      <c r="AV133" s="184"/>
      <c r="AX133" s="36" t="s">
        <v>291</v>
      </c>
      <c r="AY133" s="41">
        <f t="shared" si="114"/>
        <v>0</v>
      </c>
    </row>
    <row r="134" spans="2:51" ht="23.25" x14ac:dyDescent="0.4">
      <c r="B134" s="36" t="s">
        <v>292</v>
      </c>
      <c r="C134" s="77">
        <f>'Controls and SOA'!C124</f>
        <v>0</v>
      </c>
      <c r="D134" s="81">
        <f t="shared" si="112"/>
        <v>0</v>
      </c>
      <c r="E134" s="45"/>
      <c r="F134" s="182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>
        <f t="shared" si="113"/>
        <v>0</v>
      </c>
      <c r="AR134" s="183">
        <f t="shared" si="113"/>
        <v>0</v>
      </c>
      <c r="AS134" s="183"/>
      <c r="AT134" s="183"/>
      <c r="AU134" s="183"/>
      <c r="AV134" s="184"/>
      <c r="AX134" s="36" t="s">
        <v>292</v>
      </c>
      <c r="AY134" s="41">
        <f t="shared" si="114"/>
        <v>0</v>
      </c>
    </row>
    <row r="135" spans="2:51" x14ac:dyDescent="0.4">
      <c r="B135" s="36" t="s">
        <v>293</v>
      </c>
      <c r="C135" s="77">
        <f>'Controls and SOA'!C125</f>
        <v>0</v>
      </c>
      <c r="D135" s="81">
        <f t="shared" si="112"/>
        <v>0</v>
      </c>
      <c r="E135" s="45"/>
      <c r="F135" s="182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>
        <f t="shared" si="113"/>
        <v>0</v>
      </c>
      <c r="AR135" s="183">
        <f t="shared" si="113"/>
        <v>0</v>
      </c>
      <c r="AS135" s="183"/>
      <c r="AT135" s="183"/>
      <c r="AU135" s="183"/>
      <c r="AV135" s="184"/>
      <c r="AX135" s="36" t="s">
        <v>293</v>
      </c>
      <c r="AY135" s="41">
        <f t="shared" si="114"/>
        <v>0</v>
      </c>
    </row>
    <row r="136" spans="2:51" ht="23.25" x14ac:dyDescent="0.4">
      <c r="B136" s="36" t="s">
        <v>295</v>
      </c>
      <c r="C136" s="77">
        <f>'Controls and SOA'!C126</f>
        <v>0</v>
      </c>
      <c r="D136" s="81">
        <f t="shared" si="112"/>
        <v>0</v>
      </c>
      <c r="E136" s="45"/>
      <c r="F136" s="182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>
        <f t="shared" si="113"/>
        <v>0</v>
      </c>
      <c r="AR136" s="183">
        <f t="shared" si="113"/>
        <v>0</v>
      </c>
      <c r="AS136" s="183"/>
      <c r="AT136" s="183"/>
      <c r="AU136" s="183"/>
      <c r="AV136" s="184"/>
      <c r="AX136" s="36" t="s">
        <v>295</v>
      </c>
      <c r="AY136" s="41">
        <f t="shared" si="114"/>
        <v>0</v>
      </c>
    </row>
    <row r="137" spans="2:51" x14ac:dyDescent="0.4">
      <c r="B137" s="36" t="s">
        <v>297</v>
      </c>
      <c r="C137" s="77">
        <f>'Controls and SOA'!C127</f>
        <v>0</v>
      </c>
      <c r="D137" s="81">
        <f t="shared" si="112"/>
        <v>0</v>
      </c>
      <c r="E137" s="45"/>
      <c r="F137" s="182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>
        <f t="shared" ref="W137:AA139" si="115">IF($D137&gt;0,W$16*($D137),0)</f>
        <v>0</v>
      </c>
      <c r="X137" s="183">
        <f t="shared" si="115"/>
        <v>0</v>
      </c>
      <c r="Y137" s="183">
        <f t="shared" si="115"/>
        <v>0</v>
      </c>
      <c r="Z137" s="183">
        <f t="shared" si="115"/>
        <v>0</v>
      </c>
      <c r="AA137" s="183">
        <f t="shared" si="115"/>
        <v>0</v>
      </c>
      <c r="AB137" s="183"/>
      <c r="AC137" s="183"/>
      <c r="AD137" s="183"/>
      <c r="AE137" s="183"/>
      <c r="AF137" s="183"/>
      <c r="AG137" s="183">
        <f t="shared" si="113"/>
        <v>0</v>
      </c>
      <c r="AH137" s="183">
        <f t="shared" si="113"/>
        <v>0</v>
      </c>
      <c r="AI137" s="183">
        <f t="shared" si="113"/>
        <v>0</v>
      </c>
      <c r="AJ137" s="183">
        <f t="shared" si="113"/>
        <v>0</v>
      </c>
      <c r="AK137" s="183">
        <f t="shared" si="113"/>
        <v>0</v>
      </c>
      <c r="AL137" s="183"/>
      <c r="AM137" s="183">
        <f t="shared" si="113"/>
        <v>0</v>
      </c>
      <c r="AN137" s="183">
        <f t="shared" si="113"/>
        <v>0</v>
      </c>
      <c r="AO137" s="183">
        <f t="shared" si="113"/>
        <v>0</v>
      </c>
      <c r="AP137" s="183">
        <f t="shared" si="113"/>
        <v>0</v>
      </c>
      <c r="AQ137" s="183">
        <f t="shared" si="113"/>
        <v>0</v>
      </c>
      <c r="AR137" s="183">
        <f t="shared" si="113"/>
        <v>0</v>
      </c>
      <c r="AS137" s="183">
        <f t="shared" si="113"/>
        <v>0</v>
      </c>
      <c r="AT137" s="183"/>
      <c r="AU137" s="183">
        <f t="shared" si="113"/>
        <v>0</v>
      </c>
      <c r="AV137" s="184">
        <f t="shared" si="113"/>
        <v>0</v>
      </c>
      <c r="AX137" s="36" t="s">
        <v>297</v>
      </c>
      <c r="AY137" s="41">
        <f t="shared" si="114"/>
        <v>0</v>
      </c>
    </row>
    <row r="138" spans="2:51" x14ac:dyDescent="0.4">
      <c r="B138" s="36" t="s">
        <v>298</v>
      </c>
      <c r="C138" s="77">
        <f>'Controls and SOA'!C128</f>
        <v>0</v>
      </c>
      <c r="D138" s="81">
        <f t="shared" si="112"/>
        <v>0</v>
      </c>
      <c r="E138" s="45"/>
      <c r="F138" s="182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>
        <f t="shared" si="115"/>
        <v>0</v>
      </c>
      <c r="X138" s="183">
        <f t="shared" si="115"/>
        <v>0</v>
      </c>
      <c r="Y138" s="183">
        <f t="shared" si="115"/>
        <v>0</v>
      </c>
      <c r="Z138" s="183">
        <f t="shared" si="115"/>
        <v>0</v>
      </c>
      <c r="AA138" s="183">
        <f t="shared" si="115"/>
        <v>0</v>
      </c>
      <c r="AB138" s="183"/>
      <c r="AC138" s="183"/>
      <c r="AD138" s="183"/>
      <c r="AE138" s="183"/>
      <c r="AF138" s="183"/>
      <c r="AG138" s="183">
        <f t="shared" si="113"/>
        <v>0</v>
      </c>
      <c r="AH138" s="183">
        <f t="shared" si="113"/>
        <v>0</v>
      </c>
      <c r="AI138" s="183">
        <f t="shared" si="113"/>
        <v>0</v>
      </c>
      <c r="AJ138" s="183">
        <f t="shared" si="113"/>
        <v>0</v>
      </c>
      <c r="AK138" s="183">
        <f t="shared" si="113"/>
        <v>0</v>
      </c>
      <c r="AL138" s="183"/>
      <c r="AM138" s="183">
        <f t="shared" si="113"/>
        <v>0</v>
      </c>
      <c r="AN138" s="183">
        <f t="shared" si="113"/>
        <v>0</v>
      </c>
      <c r="AO138" s="183">
        <f t="shared" si="113"/>
        <v>0</v>
      </c>
      <c r="AP138" s="183">
        <f t="shared" si="113"/>
        <v>0</v>
      </c>
      <c r="AQ138" s="183">
        <f t="shared" si="113"/>
        <v>0</v>
      </c>
      <c r="AR138" s="183">
        <f t="shared" si="113"/>
        <v>0</v>
      </c>
      <c r="AS138" s="183">
        <f t="shared" si="113"/>
        <v>0</v>
      </c>
      <c r="AT138" s="183"/>
      <c r="AU138" s="183">
        <f t="shared" si="113"/>
        <v>0</v>
      </c>
      <c r="AV138" s="184">
        <f t="shared" si="113"/>
        <v>0</v>
      </c>
      <c r="AX138" s="36" t="s">
        <v>298</v>
      </c>
      <c r="AY138" s="41">
        <f t="shared" si="114"/>
        <v>0</v>
      </c>
    </row>
    <row r="139" spans="2:51" ht="34.9" x14ac:dyDescent="0.4">
      <c r="B139" s="36" t="s">
        <v>300</v>
      </c>
      <c r="C139" s="77">
        <f>'Controls and SOA'!C129</f>
        <v>0</v>
      </c>
      <c r="D139" s="81">
        <f t="shared" si="112"/>
        <v>0</v>
      </c>
      <c r="E139" s="45"/>
      <c r="F139" s="182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>
        <f t="shared" si="115"/>
        <v>0</v>
      </c>
      <c r="Y139" s="183">
        <f t="shared" si="115"/>
        <v>0</v>
      </c>
      <c r="Z139" s="183">
        <f t="shared" si="115"/>
        <v>0</v>
      </c>
      <c r="AA139" s="183">
        <f t="shared" si="115"/>
        <v>0</v>
      </c>
      <c r="AB139" s="183"/>
      <c r="AC139" s="183"/>
      <c r="AD139" s="183"/>
      <c r="AE139" s="183"/>
      <c r="AF139" s="183"/>
      <c r="AG139" s="183">
        <f t="shared" si="113"/>
        <v>0</v>
      </c>
      <c r="AH139" s="183">
        <f t="shared" si="113"/>
        <v>0</v>
      </c>
      <c r="AI139" s="183">
        <f t="shared" si="113"/>
        <v>0</v>
      </c>
      <c r="AJ139" s="183">
        <f t="shared" si="113"/>
        <v>0</v>
      </c>
      <c r="AK139" s="183">
        <f t="shared" si="113"/>
        <v>0</v>
      </c>
      <c r="AL139" s="183"/>
      <c r="AM139" s="183">
        <f t="shared" si="113"/>
        <v>0</v>
      </c>
      <c r="AN139" s="183">
        <f t="shared" si="113"/>
        <v>0</v>
      </c>
      <c r="AO139" s="183"/>
      <c r="AP139" s="183">
        <f t="shared" si="113"/>
        <v>0</v>
      </c>
      <c r="AQ139" s="183">
        <f t="shared" si="113"/>
        <v>0</v>
      </c>
      <c r="AR139" s="183">
        <f t="shared" si="113"/>
        <v>0</v>
      </c>
      <c r="AS139" s="183"/>
      <c r="AT139" s="183"/>
      <c r="AU139" s="183">
        <f t="shared" si="113"/>
        <v>0</v>
      </c>
      <c r="AV139" s="184"/>
      <c r="AX139" s="36" t="s">
        <v>300</v>
      </c>
      <c r="AY139" s="41">
        <f t="shared" si="114"/>
        <v>0</v>
      </c>
    </row>
    <row r="140" spans="2:51" x14ac:dyDescent="0.4">
      <c r="B140" s="36" t="s">
        <v>301</v>
      </c>
      <c r="C140" s="77">
        <f>'Controls and SOA'!C130</f>
        <v>0</v>
      </c>
      <c r="D140" s="81">
        <f t="shared" si="112"/>
        <v>0</v>
      </c>
      <c r="E140" s="45"/>
      <c r="F140" s="182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>
        <f>IF($D140&gt;0,Z$16*($D140),0)</f>
        <v>0</v>
      </c>
      <c r="AA140" s="183"/>
      <c r="AB140" s="183"/>
      <c r="AC140" s="183">
        <f>IF($D140&gt;0,AC$16*($D140),0)</f>
        <v>0</v>
      </c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>
        <f t="shared" si="113"/>
        <v>0</v>
      </c>
      <c r="AR140" s="183">
        <f t="shared" si="113"/>
        <v>0</v>
      </c>
      <c r="AS140" s="183"/>
      <c r="AT140" s="183"/>
      <c r="AU140" s="183"/>
      <c r="AV140" s="184"/>
      <c r="AX140" s="36" t="s">
        <v>301</v>
      </c>
      <c r="AY140" s="41">
        <f t="shared" si="114"/>
        <v>0</v>
      </c>
    </row>
    <row r="141" spans="2:51" ht="23.25" x14ac:dyDescent="0.4">
      <c r="B141" s="36" t="s">
        <v>303</v>
      </c>
      <c r="C141" s="77">
        <f>'Controls and SOA'!C131</f>
        <v>0</v>
      </c>
      <c r="D141" s="81">
        <f t="shared" si="112"/>
        <v>0</v>
      </c>
      <c r="E141" s="45"/>
      <c r="F141" s="182">
        <f t="shared" ref="F141:U158" si="116">IF($D141&gt;0,F$16*($D141),0)</f>
        <v>0</v>
      </c>
      <c r="G141" s="183">
        <f t="shared" si="116"/>
        <v>0</v>
      </c>
      <c r="H141" s="183">
        <f t="shared" si="116"/>
        <v>0</v>
      </c>
      <c r="I141" s="183">
        <f t="shared" si="116"/>
        <v>0</v>
      </c>
      <c r="J141" s="183">
        <f t="shared" si="116"/>
        <v>0</v>
      </c>
      <c r="K141" s="183">
        <f t="shared" si="116"/>
        <v>0</v>
      </c>
      <c r="L141" s="183">
        <f t="shared" si="116"/>
        <v>0</v>
      </c>
      <c r="M141" s="183">
        <f t="shared" si="116"/>
        <v>0</v>
      </c>
      <c r="N141" s="183">
        <f t="shared" si="116"/>
        <v>0</v>
      </c>
      <c r="O141" s="183">
        <f t="shared" si="116"/>
        <v>0</v>
      </c>
      <c r="P141" s="183">
        <f t="shared" si="116"/>
        <v>0</v>
      </c>
      <c r="Q141" s="183">
        <f t="shared" si="116"/>
        <v>0</v>
      </c>
      <c r="R141" s="183">
        <f t="shared" si="116"/>
        <v>0</v>
      </c>
      <c r="S141" s="183">
        <f t="shared" si="116"/>
        <v>0</v>
      </c>
      <c r="T141" s="183">
        <f t="shared" si="116"/>
        <v>0</v>
      </c>
      <c r="U141" s="183">
        <f t="shared" si="116"/>
        <v>0</v>
      </c>
      <c r="V141" s="183">
        <f t="shared" ref="V141:AV149" si="117">IF($D141&gt;0,V$16*($D141),0)</f>
        <v>0</v>
      </c>
      <c r="W141" s="183">
        <f t="shared" si="117"/>
        <v>0</v>
      </c>
      <c r="X141" s="183">
        <f t="shared" si="117"/>
        <v>0</v>
      </c>
      <c r="Y141" s="183">
        <f t="shared" si="117"/>
        <v>0</v>
      </c>
      <c r="Z141" s="183">
        <f t="shared" si="117"/>
        <v>0</v>
      </c>
      <c r="AA141" s="183">
        <f t="shared" si="117"/>
        <v>0</v>
      </c>
      <c r="AB141" s="183">
        <f t="shared" si="117"/>
        <v>0</v>
      </c>
      <c r="AC141" s="183">
        <f t="shared" si="117"/>
        <v>0</v>
      </c>
      <c r="AD141" s="183">
        <f t="shared" si="117"/>
        <v>0</v>
      </c>
      <c r="AE141" s="183">
        <f t="shared" si="117"/>
        <v>0</v>
      </c>
      <c r="AF141" s="183">
        <f t="shared" si="117"/>
        <v>0</v>
      </c>
      <c r="AG141" s="183">
        <f t="shared" si="117"/>
        <v>0</v>
      </c>
      <c r="AH141" s="183">
        <f t="shared" si="117"/>
        <v>0</v>
      </c>
      <c r="AI141" s="183">
        <f t="shared" si="117"/>
        <v>0</v>
      </c>
      <c r="AJ141" s="183">
        <f t="shared" si="117"/>
        <v>0</v>
      </c>
      <c r="AK141" s="183">
        <f t="shared" si="117"/>
        <v>0</v>
      </c>
      <c r="AL141" s="183">
        <f t="shared" si="117"/>
        <v>0</v>
      </c>
      <c r="AM141" s="183">
        <f t="shared" si="117"/>
        <v>0</v>
      </c>
      <c r="AN141" s="183">
        <f t="shared" si="117"/>
        <v>0</v>
      </c>
      <c r="AO141" s="183">
        <f t="shared" si="117"/>
        <v>0</v>
      </c>
      <c r="AP141" s="183">
        <f t="shared" si="117"/>
        <v>0</v>
      </c>
      <c r="AQ141" s="183">
        <f t="shared" si="113"/>
        <v>0</v>
      </c>
      <c r="AR141" s="183">
        <f t="shared" si="117"/>
        <v>0</v>
      </c>
      <c r="AS141" s="183">
        <f t="shared" si="117"/>
        <v>0</v>
      </c>
      <c r="AT141" s="183">
        <f t="shared" si="117"/>
        <v>0</v>
      </c>
      <c r="AU141" s="183">
        <f t="shared" si="117"/>
        <v>0</v>
      </c>
      <c r="AV141" s="184">
        <f t="shared" si="117"/>
        <v>0</v>
      </c>
      <c r="AX141" s="36" t="s">
        <v>303</v>
      </c>
      <c r="AY141" s="41">
        <f t="shared" si="114"/>
        <v>0</v>
      </c>
    </row>
    <row r="142" spans="2:51" ht="23.25" x14ac:dyDescent="0.4">
      <c r="B142" s="36" t="s">
        <v>304</v>
      </c>
      <c r="C142" s="77">
        <f>'Controls and SOA'!C132</f>
        <v>0</v>
      </c>
      <c r="D142" s="81">
        <f t="shared" si="112"/>
        <v>0</v>
      </c>
      <c r="E142" s="45"/>
      <c r="F142" s="182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>
        <f t="shared" si="117"/>
        <v>0</v>
      </c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>
        <f t="shared" si="117"/>
        <v>0</v>
      </c>
      <c r="AN142" s="183"/>
      <c r="AO142" s="183"/>
      <c r="AP142" s="183"/>
      <c r="AQ142" s="183">
        <f t="shared" si="113"/>
        <v>0</v>
      </c>
      <c r="AR142" s="183">
        <f t="shared" si="117"/>
        <v>0</v>
      </c>
      <c r="AS142" s="183"/>
      <c r="AT142" s="183"/>
      <c r="AU142" s="183"/>
      <c r="AV142" s="184">
        <f t="shared" si="117"/>
        <v>0</v>
      </c>
      <c r="AX142" s="36" t="s">
        <v>304</v>
      </c>
      <c r="AY142" s="41">
        <f t="shared" si="114"/>
        <v>0</v>
      </c>
    </row>
    <row r="143" spans="2:51" ht="23.25" x14ac:dyDescent="0.4">
      <c r="B143" s="36" t="s">
        <v>305</v>
      </c>
      <c r="C143" s="77">
        <f>'Controls and SOA'!C133</f>
        <v>0</v>
      </c>
      <c r="D143" s="81">
        <f t="shared" si="112"/>
        <v>0</v>
      </c>
      <c r="E143" s="45"/>
      <c r="F143" s="182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>
        <f t="shared" si="117"/>
        <v>0</v>
      </c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>
        <f t="shared" si="117"/>
        <v>0</v>
      </c>
      <c r="AN143" s="183"/>
      <c r="AO143" s="183"/>
      <c r="AP143" s="183"/>
      <c r="AQ143" s="183">
        <f t="shared" si="113"/>
        <v>0</v>
      </c>
      <c r="AR143" s="183">
        <f t="shared" si="117"/>
        <v>0</v>
      </c>
      <c r="AS143" s="183"/>
      <c r="AT143" s="183"/>
      <c r="AU143" s="183"/>
      <c r="AV143" s="184">
        <f t="shared" si="117"/>
        <v>0</v>
      </c>
      <c r="AX143" s="36" t="s">
        <v>305</v>
      </c>
      <c r="AY143" s="41">
        <f t="shared" si="114"/>
        <v>0</v>
      </c>
    </row>
    <row r="144" spans="2:51" x14ac:dyDescent="0.4">
      <c r="B144" s="36" t="s">
        <v>307</v>
      </c>
      <c r="C144" s="77">
        <f>'Controls and SOA'!C134</f>
        <v>0</v>
      </c>
      <c r="D144" s="81">
        <f t="shared" si="112"/>
        <v>0</v>
      </c>
      <c r="E144" s="45"/>
      <c r="F144" s="182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>
        <f t="shared" si="117"/>
        <v>0</v>
      </c>
      <c r="AH144" s="183">
        <f t="shared" si="117"/>
        <v>0</v>
      </c>
      <c r="AI144" s="183">
        <f t="shared" si="117"/>
        <v>0</v>
      </c>
      <c r="AJ144" s="183">
        <f t="shared" si="117"/>
        <v>0</v>
      </c>
      <c r="AK144" s="183">
        <f t="shared" si="117"/>
        <v>0</v>
      </c>
      <c r="AL144" s="183"/>
      <c r="AM144" s="183">
        <f t="shared" si="117"/>
        <v>0</v>
      </c>
      <c r="AN144" s="183"/>
      <c r="AO144" s="183"/>
      <c r="AP144" s="183"/>
      <c r="AQ144" s="183">
        <f t="shared" si="113"/>
        <v>0</v>
      </c>
      <c r="AR144" s="183">
        <f t="shared" si="117"/>
        <v>0</v>
      </c>
      <c r="AS144" s="183"/>
      <c r="AT144" s="183"/>
      <c r="AU144" s="183"/>
      <c r="AV144" s="184"/>
      <c r="AX144" s="36" t="s">
        <v>307</v>
      </c>
      <c r="AY144" s="41">
        <f t="shared" si="114"/>
        <v>0</v>
      </c>
    </row>
    <row r="145" spans="2:51" x14ac:dyDescent="0.4">
      <c r="B145" s="36" t="s">
        <v>308</v>
      </c>
      <c r="C145" s="77">
        <f>'Controls and SOA'!C135</f>
        <v>0</v>
      </c>
      <c r="D145" s="81">
        <f t="shared" si="112"/>
        <v>0</v>
      </c>
      <c r="E145" s="45"/>
      <c r="F145" s="182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>
        <f t="shared" si="113"/>
        <v>0</v>
      </c>
      <c r="AR145" s="183">
        <f t="shared" si="117"/>
        <v>0</v>
      </c>
      <c r="AS145" s="183"/>
      <c r="AT145" s="183"/>
      <c r="AU145" s="183"/>
      <c r="AV145" s="184"/>
      <c r="AX145" s="36" t="s">
        <v>308</v>
      </c>
      <c r="AY145" s="41">
        <f t="shared" si="114"/>
        <v>0</v>
      </c>
    </row>
    <row r="146" spans="2:51" ht="23.25" x14ac:dyDescent="0.4">
      <c r="B146" s="36" t="s">
        <v>309</v>
      </c>
      <c r="C146" s="77">
        <f>'Controls and SOA'!C136</f>
        <v>0</v>
      </c>
      <c r="D146" s="81">
        <f t="shared" si="112"/>
        <v>0</v>
      </c>
      <c r="E146" s="45"/>
      <c r="F146" s="182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>
        <f t="shared" si="113"/>
        <v>0</v>
      </c>
      <c r="AR146" s="183"/>
      <c r="AS146" s="183"/>
      <c r="AT146" s="183"/>
      <c r="AU146" s="183"/>
      <c r="AV146" s="184">
        <f t="shared" si="117"/>
        <v>0</v>
      </c>
      <c r="AX146" s="36" t="s">
        <v>309</v>
      </c>
      <c r="AY146" s="41">
        <f t="shared" si="114"/>
        <v>0</v>
      </c>
    </row>
    <row r="147" spans="2:51" ht="23.25" x14ac:dyDescent="0.4">
      <c r="B147" s="36" t="s">
        <v>310</v>
      </c>
      <c r="C147" s="77">
        <f>'Controls and SOA'!C137</f>
        <v>0</v>
      </c>
      <c r="D147" s="81">
        <f t="shared" si="112"/>
        <v>0</v>
      </c>
      <c r="E147" s="45"/>
      <c r="F147" s="182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>
        <f t="shared" si="113"/>
        <v>0</v>
      </c>
      <c r="AR147" s="183"/>
      <c r="AS147" s="183"/>
      <c r="AT147" s="183"/>
      <c r="AU147" s="183"/>
      <c r="AV147" s="184">
        <f t="shared" si="117"/>
        <v>0</v>
      </c>
      <c r="AX147" s="36" t="s">
        <v>310</v>
      </c>
      <c r="AY147" s="41">
        <f t="shared" si="114"/>
        <v>0</v>
      </c>
    </row>
    <row r="148" spans="2:51" ht="23.25" x14ac:dyDescent="0.4">
      <c r="B148" s="36" t="s">
        <v>311</v>
      </c>
      <c r="C148" s="77">
        <f>'Controls and SOA'!C138</f>
        <v>0</v>
      </c>
      <c r="D148" s="81">
        <f t="shared" si="112"/>
        <v>0</v>
      </c>
      <c r="E148" s="45"/>
      <c r="F148" s="182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>
        <f t="shared" si="117"/>
        <v>0</v>
      </c>
      <c r="AL148" s="183"/>
      <c r="AM148" s="183">
        <f t="shared" si="117"/>
        <v>0</v>
      </c>
      <c r="AN148" s="183"/>
      <c r="AO148" s="183"/>
      <c r="AP148" s="183"/>
      <c r="AQ148" s="183">
        <f t="shared" si="113"/>
        <v>0</v>
      </c>
      <c r="AR148" s="183">
        <f t="shared" si="117"/>
        <v>0</v>
      </c>
      <c r="AS148" s="183"/>
      <c r="AT148" s="183"/>
      <c r="AU148" s="183">
        <f t="shared" si="117"/>
        <v>0</v>
      </c>
      <c r="AV148" s="184">
        <f t="shared" si="117"/>
        <v>0</v>
      </c>
      <c r="AX148" s="36" t="s">
        <v>311</v>
      </c>
      <c r="AY148" s="41">
        <f t="shared" si="114"/>
        <v>0</v>
      </c>
    </row>
    <row r="149" spans="2:51" ht="23.25" x14ac:dyDescent="0.4">
      <c r="B149" s="36" t="s">
        <v>312</v>
      </c>
      <c r="C149" s="77">
        <f>'Controls and SOA'!C139</f>
        <v>0</v>
      </c>
      <c r="D149" s="81">
        <f t="shared" si="112"/>
        <v>0</v>
      </c>
      <c r="E149" s="45"/>
      <c r="F149" s="182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>
        <f t="shared" si="117"/>
        <v>0</v>
      </c>
      <c r="AL149" s="183"/>
      <c r="AM149" s="183">
        <f t="shared" si="117"/>
        <v>0</v>
      </c>
      <c r="AN149" s="183"/>
      <c r="AO149" s="183"/>
      <c r="AP149" s="183"/>
      <c r="AQ149" s="183">
        <f t="shared" si="113"/>
        <v>0</v>
      </c>
      <c r="AR149" s="183">
        <f t="shared" si="117"/>
        <v>0</v>
      </c>
      <c r="AS149" s="183"/>
      <c r="AT149" s="183"/>
      <c r="AU149" s="183">
        <f t="shared" si="117"/>
        <v>0</v>
      </c>
      <c r="AV149" s="184">
        <f t="shared" si="117"/>
        <v>0</v>
      </c>
      <c r="AX149" s="36" t="s">
        <v>312</v>
      </c>
      <c r="AY149" s="41">
        <f t="shared" si="114"/>
        <v>0</v>
      </c>
    </row>
    <row r="150" spans="2:51" ht="23.25" x14ac:dyDescent="0.4">
      <c r="B150" s="36" t="s">
        <v>313</v>
      </c>
      <c r="C150" s="77">
        <f>'Controls and SOA'!C140</f>
        <v>0</v>
      </c>
      <c r="D150" s="81">
        <f t="shared" si="112"/>
        <v>0</v>
      </c>
      <c r="E150" s="45"/>
      <c r="F150" s="182">
        <f t="shared" si="116"/>
        <v>0</v>
      </c>
      <c r="G150" s="183">
        <f t="shared" si="116"/>
        <v>0</v>
      </c>
      <c r="H150" s="183">
        <f t="shared" si="116"/>
        <v>0</v>
      </c>
      <c r="I150" s="183">
        <f t="shared" si="116"/>
        <v>0</v>
      </c>
      <c r="J150" s="183">
        <f t="shared" si="116"/>
        <v>0</v>
      </c>
      <c r="K150" s="183">
        <f t="shared" si="116"/>
        <v>0</v>
      </c>
      <c r="L150" s="183">
        <f t="shared" si="116"/>
        <v>0</v>
      </c>
      <c r="M150" s="183">
        <f t="shared" si="116"/>
        <v>0</v>
      </c>
      <c r="N150" s="183">
        <f t="shared" si="116"/>
        <v>0</v>
      </c>
      <c r="O150" s="183">
        <f t="shared" si="116"/>
        <v>0</v>
      </c>
      <c r="P150" s="183">
        <f t="shared" si="116"/>
        <v>0</v>
      </c>
      <c r="Q150" s="183">
        <f t="shared" si="116"/>
        <v>0</v>
      </c>
      <c r="R150" s="183">
        <f t="shared" si="116"/>
        <v>0</v>
      </c>
      <c r="S150" s="183">
        <f t="shared" si="116"/>
        <v>0</v>
      </c>
      <c r="T150" s="183">
        <f t="shared" si="116"/>
        <v>0</v>
      </c>
      <c r="U150" s="183">
        <f t="shared" si="116"/>
        <v>0</v>
      </c>
      <c r="V150" s="183">
        <f t="shared" ref="V150:AV153" si="118">IF($D150&gt;0,V$16*($D150),0)</f>
        <v>0</v>
      </c>
      <c r="W150" s="183">
        <f t="shared" si="118"/>
        <v>0</v>
      </c>
      <c r="X150" s="183">
        <f t="shared" si="118"/>
        <v>0</v>
      </c>
      <c r="Y150" s="183">
        <f t="shared" si="118"/>
        <v>0</v>
      </c>
      <c r="Z150" s="183">
        <f t="shared" si="118"/>
        <v>0</v>
      </c>
      <c r="AA150" s="183">
        <f t="shared" si="118"/>
        <v>0</v>
      </c>
      <c r="AB150" s="183">
        <f t="shared" si="118"/>
        <v>0</v>
      </c>
      <c r="AC150" s="183">
        <f t="shared" si="118"/>
        <v>0</v>
      </c>
      <c r="AD150" s="183">
        <f t="shared" si="118"/>
        <v>0</v>
      </c>
      <c r="AE150" s="183">
        <f t="shared" si="118"/>
        <v>0</v>
      </c>
      <c r="AF150" s="183">
        <f t="shared" si="118"/>
        <v>0</v>
      </c>
      <c r="AG150" s="183">
        <f t="shared" si="118"/>
        <v>0</v>
      </c>
      <c r="AH150" s="183">
        <f t="shared" si="118"/>
        <v>0</v>
      </c>
      <c r="AI150" s="183">
        <f t="shared" si="118"/>
        <v>0</v>
      </c>
      <c r="AJ150" s="183">
        <f t="shared" si="118"/>
        <v>0</v>
      </c>
      <c r="AK150" s="183">
        <f t="shared" si="118"/>
        <v>0</v>
      </c>
      <c r="AL150" s="183">
        <f t="shared" si="118"/>
        <v>0</v>
      </c>
      <c r="AM150" s="183">
        <f t="shared" si="118"/>
        <v>0</v>
      </c>
      <c r="AN150" s="183">
        <f t="shared" si="118"/>
        <v>0</v>
      </c>
      <c r="AO150" s="183">
        <f t="shared" si="118"/>
        <v>0</v>
      </c>
      <c r="AP150" s="183">
        <f t="shared" si="118"/>
        <v>0</v>
      </c>
      <c r="AQ150" s="183">
        <f t="shared" si="113"/>
        <v>0</v>
      </c>
      <c r="AR150" s="183">
        <f t="shared" si="118"/>
        <v>0</v>
      </c>
      <c r="AS150" s="183">
        <f t="shared" si="118"/>
        <v>0</v>
      </c>
      <c r="AT150" s="183">
        <f t="shared" si="118"/>
        <v>0</v>
      </c>
      <c r="AU150" s="183">
        <f t="shared" si="118"/>
        <v>0</v>
      </c>
      <c r="AV150" s="184">
        <f t="shared" si="118"/>
        <v>0</v>
      </c>
      <c r="AX150" s="36" t="s">
        <v>313</v>
      </c>
      <c r="AY150" s="41">
        <f t="shared" si="114"/>
        <v>0</v>
      </c>
    </row>
    <row r="151" spans="2:51" ht="23.25" x14ac:dyDescent="0.4">
      <c r="B151" s="36" t="s">
        <v>288</v>
      </c>
      <c r="C151" s="77">
        <f>'Controls and SOA'!C141</f>
        <v>0</v>
      </c>
      <c r="D151" s="81">
        <f t="shared" si="112"/>
        <v>0</v>
      </c>
      <c r="E151" s="45"/>
      <c r="F151" s="182">
        <f t="shared" si="116"/>
        <v>0</v>
      </c>
      <c r="G151" s="183">
        <f t="shared" si="116"/>
        <v>0</v>
      </c>
      <c r="H151" s="183">
        <f t="shared" si="116"/>
        <v>0</v>
      </c>
      <c r="I151" s="183">
        <f t="shared" si="116"/>
        <v>0</v>
      </c>
      <c r="J151" s="183">
        <f t="shared" si="116"/>
        <v>0</v>
      </c>
      <c r="K151" s="183">
        <f t="shared" si="116"/>
        <v>0</v>
      </c>
      <c r="L151" s="183">
        <f t="shared" si="116"/>
        <v>0</v>
      </c>
      <c r="M151" s="183">
        <f t="shared" si="116"/>
        <v>0</v>
      </c>
      <c r="N151" s="183">
        <f t="shared" si="116"/>
        <v>0</v>
      </c>
      <c r="O151" s="183">
        <f t="shared" si="116"/>
        <v>0</v>
      </c>
      <c r="P151" s="183">
        <f t="shared" si="116"/>
        <v>0</v>
      </c>
      <c r="Q151" s="183">
        <f t="shared" si="116"/>
        <v>0</v>
      </c>
      <c r="R151" s="183">
        <f t="shared" si="116"/>
        <v>0</v>
      </c>
      <c r="S151" s="183">
        <f t="shared" si="116"/>
        <v>0</v>
      </c>
      <c r="T151" s="183">
        <f t="shared" si="116"/>
        <v>0</v>
      </c>
      <c r="U151" s="183">
        <f t="shared" si="116"/>
        <v>0</v>
      </c>
      <c r="V151" s="183">
        <f t="shared" si="118"/>
        <v>0</v>
      </c>
      <c r="W151" s="183">
        <f t="shared" si="118"/>
        <v>0</v>
      </c>
      <c r="X151" s="183">
        <f t="shared" si="118"/>
        <v>0</v>
      </c>
      <c r="Y151" s="183">
        <f t="shared" si="118"/>
        <v>0</v>
      </c>
      <c r="Z151" s="183">
        <f t="shared" si="118"/>
        <v>0</v>
      </c>
      <c r="AA151" s="183">
        <f t="shared" si="118"/>
        <v>0</v>
      </c>
      <c r="AB151" s="183">
        <f t="shared" si="118"/>
        <v>0</v>
      </c>
      <c r="AC151" s="183">
        <f t="shared" si="118"/>
        <v>0</v>
      </c>
      <c r="AD151" s="183">
        <f t="shared" si="118"/>
        <v>0</v>
      </c>
      <c r="AE151" s="183">
        <f t="shared" si="118"/>
        <v>0</v>
      </c>
      <c r="AF151" s="183">
        <f t="shared" si="118"/>
        <v>0</v>
      </c>
      <c r="AG151" s="183">
        <f t="shared" si="118"/>
        <v>0</v>
      </c>
      <c r="AH151" s="183">
        <f t="shared" si="118"/>
        <v>0</v>
      </c>
      <c r="AI151" s="183">
        <f t="shared" si="118"/>
        <v>0</v>
      </c>
      <c r="AJ151" s="183">
        <f t="shared" si="118"/>
        <v>0</v>
      </c>
      <c r="AK151" s="183">
        <f t="shared" si="118"/>
        <v>0</v>
      </c>
      <c r="AL151" s="183">
        <f t="shared" si="118"/>
        <v>0</v>
      </c>
      <c r="AM151" s="183">
        <f t="shared" si="118"/>
        <v>0</v>
      </c>
      <c r="AN151" s="183">
        <f t="shared" si="118"/>
        <v>0</v>
      </c>
      <c r="AO151" s="183">
        <f t="shared" si="118"/>
        <v>0</v>
      </c>
      <c r="AP151" s="183">
        <f t="shared" si="118"/>
        <v>0</v>
      </c>
      <c r="AQ151" s="183">
        <f t="shared" si="113"/>
        <v>0</v>
      </c>
      <c r="AR151" s="183">
        <f t="shared" si="118"/>
        <v>0</v>
      </c>
      <c r="AS151" s="183">
        <f t="shared" si="118"/>
        <v>0</v>
      </c>
      <c r="AT151" s="183">
        <f t="shared" si="118"/>
        <v>0</v>
      </c>
      <c r="AU151" s="183">
        <f t="shared" si="118"/>
        <v>0</v>
      </c>
      <c r="AV151" s="184">
        <f t="shared" si="118"/>
        <v>0</v>
      </c>
      <c r="AX151" s="36" t="s">
        <v>288</v>
      </c>
      <c r="AY151" s="41">
        <f t="shared" si="114"/>
        <v>0</v>
      </c>
    </row>
    <row r="152" spans="2:51" ht="34.9" x14ac:dyDescent="0.4">
      <c r="B152" s="36" t="s">
        <v>315</v>
      </c>
      <c r="C152" s="77">
        <f>'Controls and SOA'!C142</f>
        <v>0</v>
      </c>
      <c r="D152" s="81">
        <f t="shared" si="112"/>
        <v>0</v>
      </c>
      <c r="E152" s="45"/>
      <c r="F152" s="182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>
        <f t="shared" si="118"/>
        <v>0</v>
      </c>
      <c r="AC152" s="183"/>
      <c r="AD152" s="183"/>
      <c r="AE152" s="183"/>
      <c r="AF152" s="183"/>
      <c r="AG152" s="183">
        <f t="shared" si="118"/>
        <v>0</v>
      </c>
      <c r="AH152" s="183">
        <f t="shared" si="118"/>
        <v>0</v>
      </c>
      <c r="AI152" s="183">
        <f t="shared" si="118"/>
        <v>0</v>
      </c>
      <c r="AJ152" s="183">
        <f t="shared" si="118"/>
        <v>0</v>
      </c>
      <c r="AK152" s="183"/>
      <c r="AL152" s="183"/>
      <c r="AM152" s="183">
        <f t="shared" si="118"/>
        <v>0</v>
      </c>
      <c r="AN152" s="183"/>
      <c r="AO152" s="183"/>
      <c r="AP152" s="183"/>
      <c r="AQ152" s="183">
        <f t="shared" si="113"/>
        <v>0</v>
      </c>
      <c r="AR152" s="183">
        <f t="shared" si="118"/>
        <v>0</v>
      </c>
      <c r="AS152" s="183"/>
      <c r="AT152" s="183"/>
      <c r="AU152" s="183">
        <f t="shared" si="118"/>
        <v>0</v>
      </c>
      <c r="AV152" s="184">
        <f t="shared" si="118"/>
        <v>0</v>
      </c>
      <c r="AX152" s="36" t="s">
        <v>315</v>
      </c>
      <c r="AY152" s="41">
        <f t="shared" si="114"/>
        <v>0</v>
      </c>
    </row>
    <row r="153" spans="2:51" ht="34.9" x14ac:dyDescent="0.4">
      <c r="B153" s="36" t="s">
        <v>316</v>
      </c>
      <c r="C153" s="77">
        <f>'Controls and SOA'!C143</f>
        <v>0</v>
      </c>
      <c r="D153" s="81">
        <f t="shared" si="112"/>
        <v>0</v>
      </c>
      <c r="E153" s="45"/>
      <c r="F153" s="182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>
        <f t="shared" si="118"/>
        <v>0</v>
      </c>
      <c r="Y153" s="183"/>
      <c r="Z153" s="183"/>
      <c r="AA153" s="183">
        <f t="shared" si="118"/>
        <v>0</v>
      </c>
      <c r="AB153" s="183">
        <f t="shared" si="118"/>
        <v>0</v>
      </c>
      <c r="AC153" s="183"/>
      <c r="AD153" s="183"/>
      <c r="AE153" s="183"/>
      <c r="AF153" s="183"/>
      <c r="AG153" s="183">
        <f t="shared" si="118"/>
        <v>0</v>
      </c>
      <c r="AH153" s="183">
        <f t="shared" si="118"/>
        <v>0</v>
      </c>
      <c r="AI153" s="183">
        <f t="shared" si="118"/>
        <v>0</v>
      </c>
      <c r="AJ153" s="183">
        <f t="shared" si="118"/>
        <v>0</v>
      </c>
      <c r="AK153" s="183">
        <f t="shared" si="118"/>
        <v>0</v>
      </c>
      <c r="AL153" s="183"/>
      <c r="AM153" s="183">
        <f t="shared" si="118"/>
        <v>0</v>
      </c>
      <c r="AN153" s="183">
        <f t="shared" si="118"/>
        <v>0</v>
      </c>
      <c r="AO153" s="183">
        <f t="shared" si="118"/>
        <v>0</v>
      </c>
      <c r="AP153" s="183">
        <f t="shared" si="118"/>
        <v>0</v>
      </c>
      <c r="AQ153" s="183">
        <f t="shared" si="113"/>
        <v>0</v>
      </c>
      <c r="AR153" s="183">
        <f t="shared" si="118"/>
        <v>0</v>
      </c>
      <c r="AS153" s="183">
        <f t="shared" si="118"/>
        <v>0</v>
      </c>
      <c r="AT153" s="183"/>
      <c r="AU153" s="183">
        <f t="shared" si="118"/>
        <v>0</v>
      </c>
      <c r="AV153" s="184">
        <f t="shared" si="118"/>
        <v>0</v>
      </c>
      <c r="AX153" s="36" t="s">
        <v>316</v>
      </c>
      <c r="AY153" s="41">
        <f t="shared" si="114"/>
        <v>0</v>
      </c>
    </row>
    <row r="154" spans="2:51" ht="23.25" x14ac:dyDescent="0.4">
      <c r="B154" s="36" t="s">
        <v>318</v>
      </c>
      <c r="C154" s="77">
        <f>'Controls and SOA'!C144</f>
        <v>0</v>
      </c>
      <c r="D154" s="81">
        <f t="shared" si="112"/>
        <v>0</v>
      </c>
      <c r="E154" s="45"/>
      <c r="F154" s="182">
        <f t="shared" si="116"/>
        <v>0</v>
      </c>
      <c r="G154" s="183">
        <f t="shared" si="116"/>
        <v>0</v>
      </c>
      <c r="H154" s="183">
        <f t="shared" si="116"/>
        <v>0</v>
      </c>
      <c r="I154" s="183">
        <f t="shared" si="116"/>
        <v>0</v>
      </c>
      <c r="J154" s="183">
        <f t="shared" si="116"/>
        <v>0</v>
      </c>
      <c r="K154" s="183">
        <f t="shared" si="116"/>
        <v>0</v>
      </c>
      <c r="L154" s="183">
        <f t="shared" si="116"/>
        <v>0</v>
      </c>
      <c r="M154" s="183">
        <f t="shared" si="116"/>
        <v>0</v>
      </c>
      <c r="N154" s="183">
        <f t="shared" si="116"/>
        <v>0</v>
      </c>
      <c r="O154" s="183">
        <f t="shared" si="116"/>
        <v>0</v>
      </c>
      <c r="P154" s="183">
        <f t="shared" si="116"/>
        <v>0</v>
      </c>
      <c r="Q154" s="183">
        <f t="shared" si="116"/>
        <v>0</v>
      </c>
      <c r="R154" s="183">
        <f t="shared" si="116"/>
        <v>0</v>
      </c>
      <c r="S154" s="183">
        <f t="shared" si="116"/>
        <v>0</v>
      </c>
      <c r="T154" s="183">
        <f t="shared" si="116"/>
        <v>0</v>
      </c>
      <c r="U154" s="183">
        <f t="shared" si="116"/>
        <v>0</v>
      </c>
      <c r="V154" s="183">
        <f t="shared" ref="V154:AV156" si="119">IF($D154&gt;0,V$16*($D154),0)</f>
        <v>0</v>
      </c>
      <c r="W154" s="183">
        <f t="shared" si="119"/>
        <v>0</v>
      </c>
      <c r="X154" s="183">
        <f t="shared" si="119"/>
        <v>0</v>
      </c>
      <c r="Y154" s="183">
        <f t="shared" si="119"/>
        <v>0</v>
      </c>
      <c r="Z154" s="183">
        <f t="shared" si="119"/>
        <v>0</v>
      </c>
      <c r="AA154" s="183">
        <f t="shared" si="119"/>
        <v>0</v>
      </c>
      <c r="AB154" s="183">
        <f t="shared" si="119"/>
        <v>0</v>
      </c>
      <c r="AC154" s="183">
        <f t="shared" si="119"/>
        <v>0</v>
      </c>
      <c r="AD154" s="183">
        <f t="shared" si="119"/>
        <v>0</v>
      </c>
      <c r="AE154" s="183">
        <f t="shared" si="119"/>
        <v>0</v>
      </c>
      <c r="AF154" s="183">
        <f t="shared" si="119"/>
        <v>0</v>
      </c>
      <c r="AG154" s="183">
        <f t="shared" si="119"/>
        <v>0</v>
      </c>
      <c r="AH154" s="183">
        <f t="shared" si="119"/>
        <v>0</v>
      </c>
      <c r="AI154" s="183">
        <f t="shared" si="119"/>
        <v>0</v>
      </c>
      <c r="AJ154" s="183">
        <f t="shared" si="119"/>
        <v>0</v>
      </c>
      <c r="AK154" s="183">
        <f t="shared" si="119"/>
        <v>0</v>
      </c>
      <c r="AL154" s="183">
        <f t="shared" si="119"/>
        <v>0</v>
      </c>
      <c r="AM154" s="183">
        <f t="shared" si="119"/>
        <v>0</v>
      </c>
      <c r="AN154" s="183">
        <f t="shared" si="119"/>
        <v>0</v>
      </c>
      <c r="AO154" s="183">
        <f t="shared" si="119"/>
        <v>0</v>
      </c>
      <c r="AP154" s="183">
        <f t="shared" si="119"/>
        <v>0</v>
      </c>
      <c r="AQ154" s="183">
        <f t="shared" si="113"/>
        <v>0</v>
      </c>
      <c r="AR154" s="183">
        <f t="shared" si="119"/>
        <v>0</v>
      </c>
      <c r="AS154" s="183">
        <f t="shared" si="119"/>
        <v>0</v>
      </c>
      <c r="AT154" s="183">
        <f t="shared" si="119"/>
        <v>0</v>
      </c>
      <c r="AU154" s="183">
        <f t="shared" si="119"/>
        <v>0</v>
      </c>
      <c r="AV154" s="184">
        <f t="shared" si="119"/>
        <v>0</v>
      </c>
      <c r="AX154" s="36" t="s">
        <v>318</v>
      </c>
      <c r="AY154" s="41">
        <f t="shared" si="114"/>
        <v>0</v>
      </c>
    </row>
    <row r="155" spans="2:51" ht="23.25" x14ac:dyDescent="0.4">
      <c r="B155" s="36" t="s">
        <v>320</v>
      </c>
      <c r="C155" s="77">
        <f>'Controls and SOA'!C145</f>
        <v>0</v>
      </c>
      <c r="D155" s="81">
        <f t="shared" si="112"/>
        <v>0</v>
      </c>
      <c r="E155" s="45"/>
      <c r="F155" s="182">
        <f>IF($D155&gt;0,F$16*($D155),0)</f>
        <v>0</v>
      </c>
      <c r="G155" s="183"/>
      <c r="H155" s="183"/>
      <c r="I155" s="183">
        <f t="shared" si="116"/>
        <v>0</v>
      </c>
      <c r="J155" s="183"/>
      <c r="K155" s="183"/>
      <c r="L155" s="183"/>
      <c r="M155" s="183"/>
      <c r="N155" s="183"/>
      <c r="O155" s="183"/>
      <c r="P155" s="183"/>
      <c r="Q155" s="183"/>
      <c r="R155" s="183"/>
      <c r="S155" s="183">
        <f t="shared" si="116"/>
        <v>0</v>
      </c>
      <c r="T155" s="183">
        <f t="shared" si="116"/>
        <v>0</v>
      </c>
      <c r="U155" s="183">
        <f t="shared" si="116"/>
        <v>0</v>
      </c>
      <c r="V155" s="183">
        <f>IF($D155&gt;0,V$16*($D155),0)</f>
        <v>0</v>
      </c>
      <c r="W155" s="183"/>
      <c r="X155" s="183"/>
      <c r="Y155" s="183"/>
      <c r="Z155" s="183">
        <f t="shared" si="119"/>
        <v>0</v>
      </c>
      <c r="AA155" s="183">
        <f t="shared" si="119"/>
        <v>0</v>
      </c>
      <c r="AB155" s="183"/>
      <c r="AC155" s="183"/>
      <c r="AD155" s="183"/>
      <c r="AE155" s="183"/>
      <c r="AF155" s="183"/>
      <c r="AG155" s="183">
        <f t="shared" si="119"/>
        <v>0</v>
      </c>
      <c r="AH155" s="183">
        <f t="shared" si="119"/>
        <v>0</v>
      </c>
      <c r="AI155" s="183">
        <f t="shared" si="119"/>
        <v>0</v>
      </c>
      <c r="AJ155" s="183">
        <f>IF($D155&gt;0,AJ$16*($D155),0)</f>
        <v>0</v>
      </c>
      <c r="AK155" s="183">
        <f t="shared" si="119"/>
        <v>0</v>
      </c>
      <c r="AL155" s="183">
        <f t="shared" si="119"/>
        <v>0</v>
      </c>
      <c r="AM155" s="183"/>
      <c r="AN155" s="183">
        <f>IF($D155&gt;0,AN$16*($D155),0)</f>
        <v>0</v>
      </c>
      <c r="AO155" s="183"/>
      <c r="AP155" s="183">
        <f>IF($D155&gt;0,AP$16*($D155),0)</f>
        <v>0</v>
      </c>
      <c r="AQ155" s="183">
        <f>IF($D155&gt;0,AQ$16*($D155),0)</f>
        <v>0</v>
      </c>
      <c r="AR155" s="183">
        <f>IF($D155&gt;0,AR$16*($D155),0)</f>
        <v>0</v>
      </c>
      <c r="AS155" s="183">
        <f>IF($D155&gt;0,AS$16*($D155),0)</f>
        <v>0</v>
      </c>
      <c r="AT155" s="183"/>
      <c r="AU155" s="183">
        <f t="shared" si="119"/>
        <v>0</v>
      </c>
      <c r="AV155" s="184"/>
      <c r="AX155" s="36" t="s">
        <v>320</v>
      </c>
      <c r="AY155" s="41">
        <f t="shared" si="114"/>
        <v>0</v>
      </c>
    </row>
    <row r="156" spans="2:51" ht="23.25" x14ac:dyDescent="0.4">
      <c r="B156" s="36" t="s">
        <v>322</v>
      </c>
      <c r="C156" s="77">
        <f>'Controls and SOA'!C146</f>
        <v>0</v>
      </c>
      <c r="D156" s="81">
        <f t="shared" si="112"/>
        <v>0</v>
      </c>
      <c r="E156" s="45"/>
      <c r="F156" s="182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>
        <f t="shared" si="119"/>
        <v>0</v>
      </c>
      <c r="AC156" s="183"/>
      <c r="AD156" s="183"/>
      <c r="AE156" s="183"/>
      <c r="AF156" s="183"/>
      <c r="AG156" s="183">
        <f t="shared" si="119"/>
        <v>0</v>
      </c>
      <c r="AH156" s="183">
        <f t="shared" si="119"/>
        <v>0</v>
      </c>
      <c r="AI156" s="183">
        <f t="shared" si="119"/>
        <v>0</v>
      </c>
      <c r="AJ156" s="183">
        <f t="shared" si="119"/>
        <v>0</v>
      </c>
      <c r="AK156" s="183"/>
      <c r="AL156" s="183"/>
      <c r="AM156" s="183">
        <f t="shared" si="119"/>
        <v>0</v>
      </c>
      <c r="AN156" s="183"/>
      <c r="AO156" s="183"/>
      <c r="AP156" s="183"/>
      <c r="AQ156" s="183">
        <f t="shared" si="113"/>
        <v>0</v>
      </c>
      <c r="AR156" s="183">
        <f t="shared" si="119"/>
        <v>0</v>
      </c>
      <c r="AS156" s="183"/>
      <c r="AT156" s="183"/>
      <c r="AU156" s="183">
        <f t="shared" si="119"/>
        <v>0</v>
      </c>
      <c r="AV156" s="184">
        <f t="shared" si="119"/>
        <v>0</v>
      </c>
      <c r="AX156" s="36" t="s">
        <v>322</v>
      </c>
      <c r="AY156" s="41">
        <f t="shared" si="114"/>
        <v>0</v>
      </c>
    </row>
    <row r="157" spans="2:51" ht="23.25" x14ac:dyDescent="0.4">
      <c r="B157" s="36" t="s">
        <v>323</v>
      </c>
      <c r="C157" s="77">
        <f>'Controls and SOA'!C147</f>
        <v>0</v>
      </c>
      <c r="D157" s="81">
        <f t="shared" si="112"/>
        <v>0</v>
      </c>
      <c r="E157" s="45"/>
      <c r="F157" s="182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>
        <f>IF($D157&gt;0,S$16*($D157),0)</f>
        <v>0</v>
      </c>
      <c r="T157" s="183"/>
      <c r="U157" s="183"/>
      <c r="V157" s="183"/>
      <c r="W157" s="183">
        <f>IF($D157&gt;0,W$16*($D157),0)</f>
        <v>0</v>
      </c>
      <c r="X157" s="183"/>
      <c r="Y157" s="183"/>
      <c r="Z157" s="183"/>
      <c r="AA157" s="183"/>
      <c r="AB157" s="183"/>
      <c r="AC157" s="183">
        <f t="shared" ref="AC157" si="120">IF($D157&gt;0,AC$16*($D157),0)</f>
        <v>0</v>
      </c>
      <c r="AD157" s="183"/>
      <c r="AE157" s="183"/>
      <c r="AF157" s="183"/>
      <c r="AG157" s="183"/>
      <c r="AH157" s="183"/>
      <c r="AI157" s="183"/>
      <c r="AJ157" s="183"/>
      <c r="AK157" s="183">
        <f t="shared" ref="AK157:AS157" si="121">IF($D157&gt;0,AK$16*($D157),0)</f>
        <v>0</v>
      </c>
      <c r="AL157" s="183">
        <f t="shared" si="121"/>
        <v>0</v>
      </c>
      <c r="AM157" s="183">
        <f t="shared" si="121"/>
        <v>0</v>
      </c>
      <c r="AN157" s="183">
        <f t="shared" si="121"/>
        <v>0</v>
      </c>
      <c r="AO157" s="183">
        <f t="shared" si="121"/>
        <v>0</v>
      </c>
      <c r="AP157" s="183"/>
      <c r="AQ157" s="183">
        <f t="shared" si="113"/>
        <v>0</v>
      </c>
      <c r="AR157" s="183">
        <f t="shared" si="121"/>
        <v>0</v>
      </c>
      <c r="AS157" s="183">
        <f t="shared" si="121"/>
        <v>0</v>
      </c>
      <c r="AT157" s="183"/>
      <c r="AU157" s="183">
        <f>IF($D157&gt;0,AU$16*($D157),0)</f>
        <v>0</v>
      </c>
      <c r="AV157" s="184">
        <f>IF($D157&gt;0,AV$16*($D157),0)</f>
        <v>0</v>
      </c>
      <c r="AX157" s="36" t="s">
        <v>323</v>
      </c>
      <c r="AY157" s="41">
        <f t="shared" si="114"/>
        <v>0</v>
      </c>
    </row>
    <row r="158" spans="2:51" x14ac:dyDescent="0.4">
      <c r="B158" s="36" t="s">
        <v>325</v>
      </c>
      <c r="C158" s="77">
        <f>'Controls and SOA'!C148</f>
        <v>0</v>
      </c>
      <c r="D158" s="81">
        <f t="shared" si="112"/>
        <v>0</v>
      </c>
      <c r="E158" s="45"/>
      <c r="F158" s="182">
        <f>IF($D158&gt;0,F$16*($D158),0)</f>
        <v>0</v>
      </c>
      <c r="G158" s="183">
        <f t="shared" si="116"/>
        <v>0</v>
      </c>
      <c r="H158" s="183">
        <f t="shared" si="116"/>
        <v>0</v>
      </c>
      <c r="I158" s="183">
        <f t="shared" si="116"/>
        <v>0</v>
      </c>
      <c r="J158" s="183">
        <f t="shared" si="116"/>
        <v>0</v>
      </c>
      <c r="K158" s="183">
        <f t="shared" si="116"/>
        <v>0</v>
      </c>
      <c r="L158" s="183">
        <f t="shared" si="116"/>
        <v>0</v>
      </c>
      <c r="M158" s="183">
        <f t="shared" si="116"/>
        <v>0</v>
      </c>
      <c r="N158" s="183">
        <f t="shared" si="116"/>
        <v>0</v>
      </c>
      <c r="O158" s="183">
        <f t="shared" si="116"/>
        <v>0</v>
      </c>
      <c r="P158" s="183">
        <f t="shared" si="116"/>
        <v>0</v>
      </c>
      <c r="Q158" s="183">
        <f t="shared" si="116"/>
        <v>0</v>
      </c>
      <c r="R158" s="183">
        <f t="shared" si="116"/>
        <v>0</v>
      </c>
      <c r="S158" s="183">
        <f t="shared" si="116"/>
        <v>0</v>
      </c>
      <c r="T158" s="183">
        <f t="shared" si="116"/>
        <v>0</v>
      </c>
      <c r="U158" s="183">
        <f t="shared" si="116"/>
        <v>0</v>
      </c>
      <c r="V158" s="183">
        <f t="shared" ref="V158:AV159" si="122">IF($D158&gt;0,V$16*($D158),0)</f>
        <v>0</v>
      </c>
      <c r="W158" s="183">
        <f t="shared" si="122"/>
        <v>0</v>
      </c>
      <c r="X158" s="183">
        <f t="shared" si="122"/>
        <v>0</v>
      </c>
      <c r="Y158" s="183">
        <f t="shared" si="122"/>
        <v>0</v>
      </c>
      <c r="Z158" s="183">
        <f t="shared" si="122"/>
        <v>0</v>
      </c>
      <c r="AA158" s="183">
        <f t="shared" si="122"/>
        <v>0</v>
      </c>
      <c r="AB158" s="183">
        <f t="shared" si="122"/>
        <v>0</v>
      </c>
      <c r="AC158" s="183">
        <f t="shared" si="122"/>
        <v>0</v>
      </c>
      <c r="AD158" s="183">
        <f t="shared" si="122"/>
        <v>0</v>
      </c>
      <c r="AE158" s="183">
        <f t="shared" si="122"/>
        <v>0</v>
      </c>
      <c r="AF158" s="183">
        <f t="shared" si="122"/>
        <v>0</v>
      </c>
      <c r="AG158" s="183">
        <f t="shared" si="122"/>
        <v>0</v>
      </c>
      <c r="AH158" s="183">
        <f t="shared" si="122"/>
        <v>0</v>
      </c>
      <c r="AI158" s="183">
        <f t="shared" si="122"/>
        <v>0</v>
      </c>
      <c r="AJ158" s="183">
        <f t="shared" si="122"/>
        <v>0</v>
      </c>
      <c r="AK158" s="183">
        <f t="shared" si="122"/>
        <v>0</v>
      </c>
      <c r="AL158" s="183">
        <f t="shared" si="122"/>
        <v>0</v>
      </c>
      <c r="AM158" s="183">
        <f t="shared" si="122"/>
        <v>0</v>
      </c>
      <c r="AN158" s="183">
        <f t="shared" si="122"/>
        <v>0</v>
      </c>
      <c r="AO158" s="183">
        <f t="shared" si="122"/>
        <v>0</v>
      </c>
      <c r="AP158" s="183">
        <f t="shared" si="122"/>
        <v>0</v>
      </c>
      <c r="AQ158" s="183">
        <f t="shared" si="113"/>
        <v>0</v>
      </c>
      <c r="AR158" s="183">
        <f t="shared" si="122"/>
        <v>0</v>
      </c>
      <c r="AS158" s="183">
        <f t="shared" si="122"/>
        <v>0</v>
      </c>
      <c r="AT158" s="183">
        <f t="shared" si="122"/>
        <v>0</v>
      </c>
      <c r="AU158" s="183">
        <f t="shared" si="122"/>
        <v>0</v>
      </c>
      <c r="AV158" s="184">
        <f t="shared" si="122"/>
        <v>0</v>
      </c>
      <c r="AX158" s="36" t="s">
        <v>325</v>
      </c>
      <c r="AY158" s="41">
        <f t="shared" si="114"/>
        <v>0</v>
      </c>
    </row>
    <row r="159" spans="2:51" ht="46.9" thickBot="1" x14ac:dyDescent="0.45">
      <c r="B159" s="36" t="s">
        <v>327</v>
      </c>
      <c r="C159" s="77">
        <f>'Controls and SOA'!C149</f>
        <v>0</v>
      </c>
      <c r="D159" s="81">
        <f t="shared" si="112"/>
        <v>0</v>
      </c>
      <c r="E159" s="45"/>
      <c r="F159" s="185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>
        <f t="shared" si="113"/>
        <v>0</v>
      </c>
      <c r="AR159" s="186">
        <f t="shared" si="122"/>
        <v>0</v>
      </c>
      <c r="AS159" s="186"/>
      <c r="AT159" s="186"/>
      <c r="AU159" s="186"/>
      <c r="AV159" s="187">
        <f t="shared" si="122"/>
        <v>0</v>
      </c>
      <c r="AX159" s="36" t="s">
        <v>327</v>
      </c>
      <c r="AY159" s="41">
        <f t="shared" si="114"/>
        <v>0</v>
      </c>
    </row>
    <row r="160" spans="2:51" ht="13.5" thickBot="1" x14ac:dyDescent="0.45">
      <c r="B160" s="9"/>
      <c r="AX160" s="9"/>
      <c r="AY160" s="9"/>
    </row>
    <row r="161" spans="2:51" ht="13.5" thickBot="1" x14ac:dyDescent="0.45">
      <c r="B161" s="43" t="s">
        <v>2</v>
      </c>
      <c r="C161" s="79"/>
      <c r="D161" s="79"/>
      <c r="E161" s="11"/>
      <c r="F161" s="41">
        <f>MAX(F17:F159)</f>
        <v>0</v>
      </c>
      <c r="G161" s="41">
        <f t="shared" ref="G161:AV161" si="123">MAX(G17:G159)</f>
        <v>0</v>
      </c>
      <c r="H161" s="41">
        <f t="shared" si="123"/>
        <v>0</v>
      </c>
      <c r="I161" s="41">
        <f t="shared" si="123"/>
        <v>0</v>
      </c>
      <c r="J161" s="41">
        <f t="shared" si="123"/>
        <v>0</v>
      </c>
      <c r="K161" s="41">
        <f t="shared" si="123"/>
        <v>0</v>
      </c>
      <c r="L161" s="41">
        <f t="shared" si="123"/>
        <v>0</v>
      </c>
      <c r="M161" s="41">
        <f t="shared" si="123"/>
        <v>0</v>
      </c>
      <c r="N161" s="41">
        <f t="shared" si="123"/>
        <v>0</v>
      </c>
      <c r="O161" s="41">
        <f t="shared" si="123"/>
        <v>0</v>
      </c>
      <c r="P161" s="41">
        <f t="shared" si="123"/>
        <v>0</v>
      </c>
      <c r="Q161" s="41">
        <f t="shared" si="123"/>
        <v>0</v>
      </c>
      <c r="R161" s="41">
        <f t="shared" si="123"/>
        <v>0</v>
      </c>
      <c r="S161" s="41">
        <f t="shared" si="123"/>
        <v>0</v>
      </c>
      <c r="T161" s="41">
        <f t="shared" si="123"/>
        <v>0</v>
      </c>
      <c r="U161" s="41">
        <f t="shared" si="123"/>
        <v>0</v>
      </c>
      <c r="V161" s="41">
        <f t="shared" si="123"/>
        <v>0</v>
      </c>
      <c r="W161" s="41">
        <f t="shared" si="123"/>
        <v>0</v>
      </c>
      <c r="X161" s="41">
        <f t="shared" si="123"/>
        <v>0</v>
      </c>
      <c r="Y161" s="41">
        <f t="shared" si="123"/>
        <v>0</v>
      </c>
      <c r="Z161" s="41">
        <f t="shared" si="123"/>
        <v>0</v>
      </c>
      <c r="AA161" s="41">
        <f t="shared" si="123"/>
        <v>0</v>
      </c>
      <c r="AB161" s="41">
        <f t="shared" si="123"/>
        <v>0</v>
      </c>
      <c r="AC161" s="41">
        <f t="shared" si="123"/>
        <v>0</v>
      </c>
      <c r="AD161" s="41">
        <f t="shared" si="123"/>
        <v>0</v>
      </c>
      <c r="AE161" s="41">
        <f t="shared" si="123"/>
        <v>0</v>
      </c>
      <c r="AF161" s="41">
        <f t="shared" si="123"/>
        <v>0</v>
      </c>
      <c r="AG161" s="41">
        <f t="shared" si="123"/>
        <v>0</v>
      </c>
      <c r="AH161" s="41">
        <f t="shared" si="123"/>
        <v>0</v>
      </c>
      <c r="AI161" s="41">
        <f t="shared" si="123"/>
        <v>0</v>
      </c>
      <c r="AJ161" s="41">
        <f t="shared" si="123"/>
        <v>0</v>
      </c>
      <c r="AK161" s="41">
        <f t="shared" si="123"/>
        <v>0</v>
      </c>
      <c r="AL161" s="41">
        <f t="shared" si="123"/>
        <v>0</v>
      </c>
      <c r="AM161" s="41">
        <f t="shared" si="123"/>
        <v>0</v>
      </c>
      <c r="AN161" s="41">
        <f t="shared" si="123"/>
        <v>0</v>
      </c>
      <c r="AO161" s="41">
        <f t="shared" si="123"/>
        <v>0</v>
      </c>
      <c r="AP161" s="41">
        <f t="shared" si="123"/>
        <v>0</v>
      </c>
      <c r="AQ161" s="41">
        <f t="shared" si="123"/>
        <v>0</v>
      </c>
      <c r="AR161" s="41">
        <f t="shared" si="123"/>
        <v>0</v>
      </c>
      <c r="AS161" s="41">
        <f t="shared" si="123"/>
        <v>0</v>
      </c>
      <c r="AT161" s="41">
        <f t="shared" si="123"/>
        <v>0</v>
      </c>
      <c r="AU161" s="41">
        <f t="shared" si="123"/>
        <v>0</v>
      </c>
      <c r="AV161" s="41">
        <f t="shared" si="123"/>
        <v>0</v>
      </c>
      <c r="AW161" s="10"/>
      <c r="AX161" s="43" t="s">
        <v>2</v>
      </c>
      <c r="AY161" s="42"/>
    </row>
    <row r="162" spans="2:51" ht="144.75" thickBot="1" x14ac:dyDescent="0.45">
      <c r="F162" s="67" t="s">
        <v>138</v>
      </c>
      <c r="G162" s="68" t="s">
        <v>287</v>
      </c>
      <c r="H162" s="68" t="s">
        <v>141</v>
      </c>
      <c r="I162" s="68" t="s">
        <v>249</v>
      </c>
      <c r="J162" s="68" t="s">
        <v>142</v>
      </c>
      <c r="K162" s="68" t="s">
        <v>266</v>
      </c>
      <c r="L162" s="68" t="s">
        <v>267</v>
      </c>
      <c r="M162" s="68" t="s">
        <v>143</v>
      </c>
      <c r="N162" s="68" t="s">
        <v>268</v>
      </c>
      <c r="O162" s="68" t="s">
        <v>144</v>
      </c>
      <c r="P162" s="68" t="s">
        <v>269</v>
      </c>
      <c r="Q162" s="68" t="s">
        <v>146</v>
      </c>
      <c r="R162" s="68" t="s">
        <v>270</v>
      </c>
      <c r="S162" s="68" t="s">
        <v>271</v>
      </c>
      <c r="T162" s="68" t="s">
        <v>272</v>
      </c>
      <c r="U162" s="68" t="s">
        <v>273</v>
      </c>
      <c r="V162" s="68" t="s">
        <v>274</v>
      </c>
      <c r="W162" s="68" t="s">
        <v>147</v>
      </c>
      <c r="X162" s="68" t="s">
        <v>149</v>
      </c>
      <c r="Y162" s="68" t="s">
        <v>150</v>
      </c>
      <c r="Z162" s="68" t="s">
        <v>275</v>
      </c>
      <c r="AA162" s="68" t="s">
        <v>276</v>
      </c>
      <c r="AB162" s="68" t="s">
        <v>250</v>
      </c>
      <c r="AC162" s="68" t="s">
        <v>277</v>
      </c>
      <c r="AD162" s="68" t="s">
        <v>245</v>
      </c>
      <c r="AE162" s="68" t="s">
        <v>152</v>
      </c>
      <c r="AF162" s="68" t="s">
        <v>153</v>
      </c>
      <c r="AG162" s="68" t="s">
        <v>154</v>
      </c>
      <c r="AH162" s="68" t="s">
        <v>156</v>
      </c>
      <c r="AI162" s="68" t="s">
        <v>155</v>
      </c>
      <c r="AJ162" s="68" t="s">
        <v>279</v>
      </c>
      <c r="AK162" s="68" t="s">
        <v>280</v>
      </c>
      <c r="AL162" s="68" t="s">
        <v>251</v>
      </c>
      <c r="AM162" s="68" t="s">
        <v>157</v>
      </c>
      <c r="AN162" s="68" t="s">
        <v>158</v>
      </c>
      <c r="AO162" s="68" t="s">
        <v>281</v>
      </c>
      <c r="AP162" s="68" t="s">
        <v>282</v>
      </c>
      <c r="AQ162" s="68" t="s">
        <v>285</v>
      </c>
      <c r="AR162" s="68" t="s">
        <v>159</v>
      </c>
      <c r="AS162" s="68" t="s">
        <v>284</v>
      </c>
      <c r="AT162" s="68" t="s">
        <v>160</v>
      </c>
      <c r="AU162" s="68" t="s">
        <v>283</v>
      </c>
      <c r="AV162" s="69" t="s">
        <v>246</v>
      </c>
    </row>
    <row r="166" spans="2:51" x14ac:dyDescent="0.4">
      <c r="AS166" s="8"/>
    </row>
  </sheetData>
  <mergeCells count="8">
    <mergeCell ref="E8:G8"/>
    <mergeCell ref="AR12:AV12"/>
    <mergeCell ref="F12:J12"/>
    <mergeCell ref="K12:M12"/>
    <mergeCell ref="N12:T12"/>
    <mergeCell ref="W12:AD12"/>
    <mergeCell ref="AE12:AJ12"/>
    <mergeCell ref="AK12:AQ12"/>
  </mergeCells>
  <conditionalFormatting sqref="AY17:AY130">
    <cfRule type="cellIs" dxfId="1892" priority="1821" operator="equal">
      <formula>0</formula>
    </cfRule>
    <cfRule type="cellIs" dxfId="1891" priority="1830" operator="greaterThan">
      <formula>39</formula>
    </cfRule>
    <cfRule type="cellIs" dxfId="1890" priority="1831" operator="between">
      <formula>21</formula>
      <formula>40</formula>
    </cfRule>
    <cfRule type="cellIs" dxfId="1889" priority="1832" operator="lessThan">
      <formula>21</formula>
    </cfRule>
  </conditionalFormatting>
  <conditionalFormatting sqref="F161:AV161">
    <cfRule type="cellIs" dxfId="1888" priority="1817" operator="equal">
      <formula>0</formula>
    </cfRule>
    <cfRule type="cellIs" dxfId="1887" priority="1818" operator="greaterThan">
      <formula>39</formula>
    </cfRule>
    <cfRule type="cellIs" dxfId="1886" priority="1819" operator="between">
      <formula>21</formula>
      <formula>40</formula>
    </cfRule>
    <cfRule type="cellIs" dxfId="1885" priority="1820" operator="lessThan">
      <formula>21</formula>
    </cfRule>
  </conditionalFormatting>
  <conditionalFormatting sqref="S161">
    <cfRule type="cellIs" dxfId="1884" priority="1809" operator="equal">
      <formula>0</formula>
    </cfRule>
    <cfRule type="cellIs" dxfId="1883" priority="1810" operator="greaterThan">
      <formula>39</formula>
    </cfRule>
    <cfRule type="cellIs" dxfId="1882" priority="1811" operator="between">
      <formula>21</formula>
      <formula>40</formula>
    </cfRule>
    <cfRule type="cellIs" dxfId="1881" priority="1812" operator="lessThan">
      <formula>21</formula>
    </cfRule>
  </conditionalFormatting>
  <conditionalFormatting sqref="F17:AO130 AQ17:AV130">
    <cfRule type="cellIs" dxfId="1880" priority="1813" operator="equal">
      <formula>0</formula>
    </cfRule>
    <cfRule type="cellIs" dxfId="1879" priority="1814" operator="lessThan">
      <formula>21</formula>
    </cfRule>
    <cfRule type="cellIs" dxfId="1878" priority="1815" operator="between">
      <formula>21</formula>
      <formula>40</formula>
    </cfRule>
    <cfRule type="cellIs" dxfId="1877" priority="1816" operator="greaterThan">
      <formula>39</formula>
    </cfRule>
  </conditionalFormatting>
  <conditionalFormatting sqref="AP161">
    <cfRule type="cellIs" dxfId="1876" priority="1805" operator="equal">
      <formula>0</formula>
    </cfRule>
    <cfRule type="cellIs" dxfId="1875" priority="1806" operator="greaterThan">
      <formula>39</formula>
    </cfRule>
    <cfRule type="cellIs" dxfId="1874" priority="1807" operator="between">
      <formula>21</formula>
      <formula>40</formula>
    </cfRule>
    <cfRule type="cellIs" dxfId="1873" priority="1808" operator="lessThan">
      <formula>21</formula>
    </cfRule>
  </conditionalFormatting>
  <conditionalFormatting sqref="AP17:AP130">
    <cfRule type="cellIs" dxfId="1872" priority="1801" operator="equal">
      <formula>0</formula>
    </cfRule>
    <cfRule type="cellIs" dxfId="1871" priority="1802" operator="lessThan">
      <formula>21</formula>
    </cfRule>
    <cfRule type="cellIs" dxfId="1870" priority="1803" operator="between">
      <formula>21</formula>
      <formula>40</formula>
    </cfRule>
    <cfRule type="cellIs" dxfId="1869" priority="1804" operator="greaterThan">
      <formula>39</formula>
    </cfRule>
  </conditionalFormatting>
  <conditionalFormatting sqref="AY131:AY159">
    <cfRule type="cellIs" dxfId="1868" priority="1797" operator="equal">
      <formula>0</formula>
    </cfRule>
    <cfRule type="cellIs" dxfId="1867" priority="1798" operator="greaterThan">
      <formula>39</formula>
    </cfRule>
    <cfRule type="cellIs" dxfId="1866" priority="1799" operator="between">
      <formula>21</formula>
      <formula>40</formula>
    </cfRule>
    <cfRule type="cellIs" dxfId="1865" priority="1800" operator="lessThan">
      <formula>21</formula>
    </cfRule>
  </conditionalFormatting>
  <conditionalFormatting sqref="F159:S159">
    <cfRule type="cellIs" dxfId="1864" priority="1793" operator="equal">
      <formula>0</formula>
    </cfRule>
    <cfRule type="cellIs" dxfId="1863" priority="1794" operator="lessThan">
      <formula>7</formula>
    </cfRule>
    <cfRule type="cellIs" dxfId="1862" priority="1795" operator="between">
      <formula>7</formula>
      <formula>14.99</formula>
    </cfRule>
    <cfRule type="cellIs" dxfId="1861" priority="1796" operator="greaterThan">
      <formula>15</formula>
    </cfRule>
  </conditionalFormatting>
  <conditionalFormatting sqref="F144:S144">
    <cfRule type="cellIs" dxfId="1860" priority="1761" operator="equal">
      <formula>0</formula>
    </cfRule>
    <cfRule type="cellIs" dxfId="1859" priority="1762" operator="lessThan">
      <formula>7</formula>
    </cfRule>
    <cfRule type="cellIs" dxfId="1858" priority="1763" operator="between">
      <formula>7</formula>
      <formula>14.99</formula>
    </cfRule>
    <cfRule type="cellIs" dxfId="1857" priority="1764" operator="greaterThan">
      <formula>15</formula>
    </cfRule>
  </conditionalFormatting>
  <conditionalFormatting sqref="F142:S142">
    <cfRule type="cellIs" dxfId="1856" priority="1753" operator="equal">
      <formula>0</formula>
    </cfRule>
    <cfRule type="cellIs" dxfId="1855" priority="1754" operator="lessThan">
      <formula>7</formula>
    </cfRule>
    <cfRule type="cellIs" dxfId="1854" priority="1755" operator="between">
      <formula>7</formula>
      <formula>14.99</formula>
    </cfRule>
    <cfRule type="cellIs" dxfId="1853" priority="1756" operator="greaterThan">
      <formula>15</formula>
    </cfRule>
  </conditionalFormatting>
  <conditionalFormatting sqref="F153:S153">
    <cfRule type="cellIs" dxfId="1852" priority="1789" operator="equal">
      <formula>0</formula>
    </cfRule>
    <cfRule type="cellIs" dxfId="1851" priority="1790" operator="lessThan">
      <formula>7</formula>
    </cfRule>
    <cfRule type="cellIs" dxfId="1850" priority="1791" operator="between">
      <formula>7</formula>
      <formula>14.99</formula>
    </cfRule>
    <cfRule type="cellIs" dxfId="1849" priority="1792" operator="greaterThan">
      <formula>15</formula>
    </cfRule>
  </conditionalFormatting>
  <conditionalFormatting sqref="F152:S152">
    <cfRule type="cellIs" dxfId="1848" priority="1785" operator="equal">
      <formula>0</formula>
    </cfRule>
    <cfRule type="cellIs" dxfId="1847" priority="1786" operator="lessThan">
      <formula>7</formula>
    </cfRule>
    <cfRule type="cellIs" dxfId="1846" priority="1787" operator="between">
      <formula>7</formula>
      <formula>14.99</formula>
    </cfRule>
    <cfRule type="cellIs" dxfId="1845" priority="1788" operator="greaterThan">
      <formula>15</formula>
    </cfRule>
  </conditionalFormatting>
  <conditionalFormatting sqref="F149:S149">
    <cfRule type="cellIs" dxfId="1844" priority="1781" operator="equal">
      <formula>0</formula>
    </cfRule>
    <cfRule type="cellIs" dxfId="1843" priority="1782" operator="lessThan">
      <formula>7</formula>
    </cfRule>
    <cfRule type="cellIs" dxfId="1842" priority="1783" operator="between">
      <formula>7</formula>
      <formula>14.99</formula>
    </cfRule>
    <cfRule type="cellIs" dxfId="1841" priority="1784" operator="greaterThan">
      <formula>15</formula>
    </cfRule>
  </conditionalFormatting>
  <conditionalFormatting sqref="F148:S148">
    <cfRule type="cellIs" dxfId="1840" priority="1777" operator="equal">
      <formula>0</formula>
    </cfRule>
    <cfRule type="cellIs" dxfId="1839" priority="1778" operator="lessThan">
      <formula>7</formula>
    </cfRule>
    <cfRule type="cellIs" dxfId="1838" priority="1779" operator="between">
      <formula>7</formula>
      <formula>14.99</formula>
    </cfRule>
    <cfRule type="cellIs" dxfId="1837" priority="1780" operator="greaterThan">
      <formula>15</formula>
    </cfRule>
  </conditionalFormatting>
  <conditionalFormatting sqref="F147:S147">
    <cfRule type="cellIs" dxfId="1836" priority="1773" operator="equal">
      <formula>0</formula>
    </cfRule>
    <cfRule type="cellIs" dxfId="1835" priority="1774" operator="lessThan">
      <formula>7</formula>
    </cfRule>
    <cfRule type="cellIs" dxfId="1834" priority="1775" operator="between">
      <formula>7</formula>
      <formula>14.99</formula>
    </cfRule>
    <cfRule type="cellIs" dxfId="1833" priority="1776" operator="greaterThan">
      <formula>15</formula>
    </cfRule>
  </conditionalFormatting>
  <conditionalFormatting sqref="F146:S146">
    <cfRule type="cellIs" dxfId="1832" priority="1769" operator="equal">
      <formula>0</formula>
    </cfRule>
    <cfRule type="cellIs" dxfId="1831" priority="1770" operator="lessThan">
      <formula>7</formula>
    </cfRule>
    <cfRule type="cellIs" dxfId="1830" priority="1771" operator="between">
      <formula>7</formula>
      <formula>14.99</formula>
    </cfRule>
    <cfRule type="cellIs" dxfId="1829" priority="1772" operator="greaterThan">
      <formula>15</formula>
    </cfRule>
  </conditionalFormatting>
  <conditionalFormatting sqref="F145:S145">
    <cfRule type="cellIs" dxfId="1828" priority="1765" operator="equal">
      <formula>0</formula>
    </cfRule>
    <cfRule type="cellIs" dxfId="1827" priority="1766" operator="lessThan">
      <formula>7</formula>
    </cfRule>
    <cfRule type="cellIs" dxfId="1826" priority="1767" operator="between">
      <formula>7</formula>
      <formula>14.99</formula>
    </cfRule>
    <cfRule type="cellIs" dxfId="1825" priority="1768" operator="greaterThan">
      <formula>15</formula>
    </cfRule>
  </conditionalFormatting>
  <conditionalFormatting sqref="F143:S143">
    <cfRule type="cellIs" dxfId="1824" priority="1757" operator="equal">
      <formula>0</formula>
    </cfRule>
    <cfRule type="cellIs" dxfId="1823" priority="1758" operator="lessThan">
      <formula>7</formula>
    </cfRule>
    <cfRule type="cellIs" dxfId="1822" priority="1759" operator="between">
      <formula>7</formula>
      <formula>14.99</formula>
    </cfRule>
    <cfRule type="cellIs" dxfId="1821" priority="1760" operator="greaterThan">
      <formula>15</formula>
    </cfRule>
  </conditionalFormatting>
  <conditionalFormatting sqref="H141:S141">
    <cfRule type="cellIs" dxfId="1820" priority="1749" operator="equal">
      <formula>0</formula>
    </cfRule>
    <cfRule type="cellIs" dxfId="1819" priority="1750" operator="lessThan">
      <formula>7</formula>
    </cfRule>
    <cfRule type="cellIs" dxfId="1818" priority="1751" operator="between">
      <formula>7</formula>
      <formula>14.99</formula>
    </cfRule>
    <cfRule type="cellIs" dxfId="1817" priority="1752" operator="greaterThan">
      <formula>15</formula>
    </cfRule>
  </conditionalFormatting>
  <conditionalFormatting sqref="AH153">
    <cfRule type="cellIs" dxfId="1816" priority="557" operator="equal">
      <formula>0</formula>
    </cfRule>
    <cfRule type="cellIs" dxfId="1815" priority="558" operator="lessThan">
      <formula>7</formula>
    </cfRule>
    <cfRule type="cellIs" dxfId="1814" priority="559" operator="between">
      <formula>7</formula>
      <formula>14.99</formula>
    </cfRule>
    <cfRule type="cellIs" dxfId="1813" priority="560" operator="greaterThan">
      <formula>15</formula>
    </cfRule>
  </conditionalFormatting>
  <conditionalFormatting sqref="AJ153">
    <cfRule type="cellIs" dxfId="1812" priority="541" operator="equal">
      <formula>0</formula>
    </cfRule>
    <cfRule type="cellIs" dxfId="1811" priority="542" operator="lessThan">
      <formula>7</formula>
    </cfRule>
    <cfRule type="cellIs" dxfId="1810" priority="543" operator="between">
      <formula>7</formula>
      <formula>14.99</formula>
    </cfRule>
    <cfRule type="cellIs" dxfId="1809" priority="544" operator="greaterThan">
      <formula>15</formula>
    </cfRule>
  </conditionalFormatting>
  <conditionalFormatting sqref="AJ153">
    <cfRule type="cellIs" dxfId="1808" priority="537" operator="equal">
      <formula>0</formula>
    </cfRule>
    <cfRule type="cellIs" dxfId="1807" priority="538" operator="lessThan">
      <formula>7</formula>
    </cfRule>
    <cfRule type="cellIs" dxfId="1806" priority="539" operator="between">
      <formula>7</formula>
      <formula>14.99</formula>
    </cfRule>
    <cfRule type="cellIs" dxfId="1805" priority="540" operator="greaterThan">
      <formula>15</formula>
    </cfRule>
  </conditionalFormatting>
  <conditionalFormatting sqref="AM153">
    <cfRule type="cellIs" dxfId="1804" priority="521" operator="equal">
      <formula>0</formula>
    </cfRule>
    <cfRule type="cellIs" dxfId="1803" priority="522" operator="lessThan">
      <formula>7</formula>
    </cfRule>
    <cfRule type="cellIs" dxfId="1802" priority="523" operator="between">
      <formula>7</formula>
      <formula>14.99</formula>
    </cfRule>
    <cfRule type="cellIs" dxfId="1801" priority="524" operator="greaterThan">
      <formula>15</formula>
    </cfRule>
  </conditionalFormatting>
  <conditionalFormatting sqref="F138:S138">
    <cfRule type="cellIs" dxfId="1800" priority="1741" operator="equal">
      <formula>0</formula>
    </cfRule>
    <cfRule type="cellIs" dxfId="1799" priority="1742" operator="lessThan">
      <formula>7</formula>
    </cfRule>
    <cfRule type="cellIs" dxfId="1798" priority="1743" operator="between">
      <formula>7</formula>
      <formula>14.99</formula>
    </cfRule>
    <cfRule type="cellIs" dxfId="1797" priority="1744" operator="greaterThan">
      <formula>15</formula>
    </cfRule>
  </conditionalFormatting>
  <conditionalFormatting sqref="AJ139">
    <cfRule type="cellIs" dxfId="1796" priority="1129" operator="equal">
      <formula>0</formula>
    </cfRule>
    <cfRule type="cellIs" dxfId="1795" priority="1130" operator="lessThan">
      <formula>7</formula>
    </cfRule>
    <cfRule type="cellIs" dxfId="1794" priority="1131" operator="between">
      <formula>7</formula>
      <formula>14.99</formula>
    </cfRule>
    <cfRule type="cellIs" dxfId="1793" priority="1132" operator="greaterThan">
      <formula>15</formula>
    </cfRule>
  </conditionalFormatting>
  <conditionalFormatting sqref="AV142">
    <cfRule type="cellIs" dxfId="1792" priority="1077" operator="equal">
      <formula>0</formula>
    </cfRule>
    <cfRule type="cellIs" dxfId="1791" priority="1078" operator="lessThan">
      <formula>7</formula>
    </cfRule>
    <cfRule type="cellIs" dxfId="1790" priority="1079" operator="between">
      <formula>7</formula>
      <formula>14.99</formula>
    </cfRule>
    <cfRule type="cellIs" dxfId="1789" priority="1080" operator="greaterThan">
      <formula>15</formula>
    </cfRule>
  </conditionalFormatting>
  <conditionalFormatting sqref="AA143">
    <cfRule type="cellIs" dxfId="1788" priority="1013" operator="equal">
      <formula>0</formula>
    </cfRule>
    <cfRule type="cellIs" dxfId="1787" priority="1014" operator="lessThan">
      <formula>7</formula>
    </cfRule>
    <cfRule type="cellIs" dxfId="1786" priority="1015" operator="between">
      <formula>7</formula>
      <formula>14.99</formula>
    </cfRule>
    <cfRule type="cellIs" dxfId="1785" priority="1016" operator="greaterThan">
      <formula>15</formula>
    </cfRule>
  </conditionalFormatting>
  <conditionalFormatting sqref="AH134">
    <cfRule type="cellIs" dxfId="1784" priority="1369" operator="equal">
      <formula>0</formula>
    </cfRule>
    <cfRule type="cellIs" dxfId="1783" priority="1370" operator="lessThan">
      <formula>7</formula>
    </cfRule>
    <cfRule type="cellIs" dxfId="1782" priority="1371" operator="between">
      <formula>7</formula>
      <formula>14.99</formula>
    </cfRule>
    <cfRule type="cellIs" dxfId="1781" priority="1372" operator="greaterThan">
      <formula>15</formula>
    </cfRule>
  </conditionalFormatting>
  <conditionalFormatting sqref="AH133">
    <cfRule type="cellIs" dxfId="1780" priority="1357" operator="equal">
      <formula>0</formula>
    </cfRule>
    <cfRule type="cellIs" dxfId="1779" priority="1358" operator="lessThan">
      <formula>7</formula>
    </cfRule>
    <cfRule type="cellIs" dxfId="1778" priority="1359" operator="between">
      <formula>7</formula>
      <formula>14.99</formula>
    </cfRule>
    <cfRule type="cellIs" dxfId="1777" priority="1360" operator="greaterThan">
      <formula>15</formula>
    </cfRule>
  </conditionalFormatting>
  <conditionalFormatting sqref="AR148">
    <cfRule type="cellIs" dxfId="1776" priority="909" operator="equal">
      <formula>0</formula>
    </cfRule>
    <cfRule type="cellIs" dxfId="1775" priority="910" operator="lessThan">
      <formula>7</formula>
    </cfRule>
    <cfRule type="cellIs" dxfId="1774" priority="911" operator="between">
      <formula>7</formula>
      <formula>14.99</formula>
    </cfRule>
    <cfRule type="cellIs" dxfId="1773" priority="912" operator="greaterThan">
      <formula>15</formula>
    </cfRule>
  </conditionalFormatting>
  <conditionalFormatting sqref="AH132">
    <cfRule type="cellIs" dxfId="1772" priority="1345" operator="equal">
      <formula>0</formula>
    </cfRule>
    <cfRule type="cellIs" dxfId="1771" priority="1346" operator="lessThan">
      <formula>7</formula>
    </cfRule>
    <cfRule type="cellIs" dxfId="1770" priority="1347" operator="between">
      <formula>7</formula>
      <formula>14.99</formula>
    </cfRule>
    <cfRule type="cellIs" dxfId="1769" priority="1348" operator="greaterThan">
      <formula>15</formula>
    </cfRule>
  </conditionalFormatting>
  <conditionalFormatting sqref="AM149">
    <cfRule type="cellIs" dxfId="1768" priority="841" operator="equal">
      <formula>0</formula>
    </cfRule>
    <cfRule type="cellIs" dxfId="1767" priority="842" operator="lessThan">
      <formula>7</formula>
    </cfRule>
    <cfRule type="cellIs" dxfId="1766" priority="843" operator="between">
      <formula>7</formula>
      <formula>14.99</formula>
    </cfRule>
    <cfRule type="cellIs" dxfId="1765" priority="844" operator="greaterThan">
      <formula>15</formula>
    </cfRule>
  </conditionalFormatting>
  <conditionalFormatting sqref="AG150">
    <cfRule type="cellIs" dxfId="1764" priority="805" operator="equal">
      <formula>0</formula>
    </cfRule>
    <cfRule type="cellIs" dxfId="1763" priority="806" operator="lessThan">
      <formula>7</formula>
    </cfRule>
    <cfRule type="cellIs" dxfId="1762" priority="807" operator="between">
      <formula>7</formula>
      <formula>14.99</formula>
    </cfRule>
    <cfRule type="cellIs" dxfId="1761" priority="808" operator="greaterThan">
      <formula>15</formula>
    </cfRule>
  </conditionalFormatting>
  <conditionalFormatting sqref="AH152">
    <cfRule type="cellIs" dxfId="1760" priority="657" operator="equal">
      <formula>0</formula>
    </cfRule>
    <cfRule type="cellIs" dxfId="1759" priority="658" operator="lessThan">
      <formula>7</formula>
    </cfRule>
    <cfRule type="cellIs" dxfId="1758" priority="659" operator="between">
      <formula>7</formula>
      <formula>14.99</formula>
    </cfRule>
    <cfRule type="cellIs" dxfId="1757" priority="660" operator="greaterThan">
      <formula>15</formula>
    </cfRule>
  </conditionalFormatting>
  <conditionalFormatting sqref="AR152">
    <cfRule type="cellIs" dxfId="1756" priority="621" operator="equal">
      <formula>0</formula>
    </cfRule>
    <cfRule type="cellIs" dxfId="1755" priority="622" operator="lessThan">
      <formula>7</formula>
    </cfRule>
    <cfRule type="cellIs" dxfId="1754" priority="623" operator="between">
      <formula>7</formula>
      <formula>14.99</formula>
    </cfRule>
    <cfRule type="cellIs" dxfId="1753" priority="624" operator="greaterThan">
      <formula>15</formula>
    </cfRule>
  </conditionalFormatting>
  <conditionalFormatting sqref="AV154">
    <cfRule type="cellIs" dxfId="1752" priority="389" operator="equal">
      <formula>0</formula>
    </cfRule>
    <cfRule type="cellIs" dxfId="1751" priority="390" operator="lessThan">
      <formula>7</formula>
    </cfRule>
    <cfRule type="cellIs" dxfId="1750" priority="391" operator="between">
      <formula>7</formula>
      <formula>14.99</formula>
    </cfRule>
    <cfRule type="cellIs" dxfId="1749" priority="392" operator="greaterThan">
      <formula>15</formula>
    </cfRule>
  </conditionalFormatting>
  <conditionalFormatting sqref="AH153">
    <cfRule type="cellIs" dxfId="1748" priority="553" operator="equal">
      <formula>0</formula>
    </cfRule>
    <cfRule type="cellIs" dxfId="1747" priority="554" operator="lessThan">
      <formula>7</formula>
    </cfRule>
    <cfRule type="cellIs" dxfId="1746" priority="555" operator="between">
      <formula>7</formula>
      <formula>14.99</formula>
    </cfRule>
    <cfRule type="cellIs" dxfId="1745" priority="556" operator="greaterThan">
      <formula>15</formula>
    </cfRule>
  </conditionalFormatting>
  <conditionalFormatting sqref="F139:S139">
    <cfRule type="cellIs" dxfId="1744" priority="1745" operator="equal">
      <formula>0</formula>
    </cfRule>
    <cfRule type="cellIs" dxfId="1743" priority="1746" operator="lessThan">
      <formula>7</formula>
    </cfRule>
    <cfRule type="cellIs" dxfId="1742" priority="1747" operator="between">
      <formula>7</formula>
      <formula>14.99</formula>
    </cfRule>
    <cfRule type="cellIs" dxfId="1741" priority="1748" operator="greaterThan">
      <formula>15</formula>
    </cfRule>
  </conditionalFormatting>
  <conditionalFormatting sqref="AH156">
    <cfRule type="cellIs" dxfId="1740" priority="353" operator="equal">
      <formula>0</formula>
    </cfRule>
    <cfRule type="cellIs" dxfId="1739" priority="354" operator="lessThan">
      <formula>7</formula>
    </cfRule>
    <cfRule type="cellIs" dxfId="1738" priority="355" operator="between">
      <formula>7</formula>
      <formula>14.99</formula>
    </cfRule>
    <cfRule type="cellIs" dxfId="1737" priority="356" operator="greaterThan">
      <formula>15</formula>
    </cfRule>
  </conditionalFormatting>
  <conditionalFormatting sqref="AM156">
    <cfRule type="cellIs" dxfId="1736" priority="333" operator="equal">
      <formula>0</formula>
    </cfRule>
    <cfRule type="cellIs" dxfId="1735" priority="334" operator="lessThan">
      <formula>7</formula>
    </cfRule>
    <cfRule type="cellIs" dxfId="1734" priority="335" operator="between">
      <formula>7</formula>
      <formula>14.99</formula>
    </cfRule>
    <cfRule type="cellIs" dxfId="1733" priority="336" operator="greaterThan">
      <formula>15</formula>
    </cfRule>
  </conditionalFormatting>
  <conditionalFormatting sqref="F137:S137">
    <cfRule type="cellIs" dxfId="1732" priority="1737" operator="equal">
      <formula>0</formula>
    </cfRule>
    <cfRule type="cellIs" dxfId="1731" priority="1738" operator="lessThan">
      <formula>7</formula>
    </cfRule>
    <cfRule type="cellIs" dxfId="1730" priority="1739" operator="between">
      <formula>7</formula>
      <formula>14.99</formula>
    </cfRule>
    <cfRule type="cellIs" dxfId="1729" priority="1740" operator="greaterThan">
      <formula>15</formula>
    </cfRule>
  </conditionalFormatting>
  <conditionalFormatting sqref="F136:S136">
    <cfRule type="cellIs" dxfId="1728" priority="1733" operator="equal">
      <formula>0</formula>
    </cfRule>
    <cfRule type="cellIs" dxfId="1727" priority="1734" operator="lessThan">
      <formula>7</formula>
    </cfRule>
    <cfRule type="cellIs" dxfId="1726" priority="1735" operator="between">
      <formula>7</formula>
      <formula>14.99</formula>
    </cfRule>
    <cfRule type="cellIs" dxfId="1725" priority="1736" operator="greaterThan">
      <formula>15</formula>
    </cfRule>
  </conditionalFormatting>
  <conditionalFormatting sqref="AR154">
    <cfRule type="cellIs" dxfId="1724" priority="401" operator="equal">
      <formula>0</formula>
    </cfRule>
    <cfRule type="cellIs" dxfId="1723" priority="402" operator="lessThan">
      <formula>7</formula>
    </cfRule>
    <cfRule type="cellIs" dxfId="1722" priority="403" operator="between">
      <formula>7</formula>
      <formula>14.99</formula>
    </cfRule>
    <cfRule type="cellIs" dxfId="1721" priority="404" operator="greaterThan">
      <formula>15</formula>
    </cfRule>
  </conditionalFormatting>
  <conditionalFormatting sqref="F135:S135">
    <cfRule type="cellIs" dxfId="1720" priority="1729" operator="equal">
      <formula>0</formula>
    </cfRule>
    <cfRule type="cellIs" dxfId="1719" priority="1730" operator="lessThan">
      <formula>7</formula>
    </cfRule>
    <cfRule type="cellIs" dxfId="1718" priority="1731" operator="between">
      <formula>7</formula>
      <formula>14.99</formula>
    </cfRule>
    <cfRule type="cellIs" dxfId="1717" priority="1732" operator="greaterThan">
      <formula>15</formula>
    </cfRule>
  </conditionalFormatting>
  <conditionalFormatting sqref="AG155">
    <cfRule type="cellIs" dxfId="1716" priority="373" operator="equal">
      <formula>0</formula>
    </cfRule>
    <cfRule type="cellIs" dxfId="1715" priority="374" operator="lessThan">
      <formula>7</formula>
    </cfRule>
    <cfRule type="cellIs" dxfId="1714" priority="375" operator="between">
      <formula>7</formula>
      <formula>14.99</formula>
    </cfRule>
    <cfRule type="cellIs" dxfId="1713" priority="376" operator="greaterThan">
      <formula>15</formula>
    </cfRule>
  </conditionalFormatting>
  <conditionalFormatting sqref="F134:S134">
    <cfRule type="cellIs" dxfId="1712" priority="1725" operator="equal">
      <formula>0</formula>
    </cfRule>
    <cfRule type="cellIs" dxfId="1711" priority="1726" operator="lessThan">
      <formula>7</formula>
    </cfRule>
    <cfRule type="cellIs" dxfId="1710" priority="1727" operator="between">
      <formula>7</formula>
      <formula>14.99</formula>
    </cfRule>
    <cfRule type="cellIs" dxfId="1709" priority="1728" operator="greaterThan">
      <formula>15</formula>
    </cfRule>
  </conditionalFormatting>
  <conditionalFormatting sqref="AJ156">
    <cfRule type="cellIs" dxfId="1708" priority="341" operator="equal">
      <formula>0</formula>
    </cfRule>
    <cfRule type="cellIs" dxfId="1707" priority="342" operator="lessThan">
      <formula>7</formula>
    </cfRule>
    <cfRule type="cellIs" dxfId="1706" priority="343" operator="between">
      <formula>7</formula>
      <formula>14.99</formula>
    </cfRule>
    <cfRule type="cellIs" dxfId="1705" priority="344" operator="greaterThan">
      <formula>15</formula>
    </cfRule>
  </conditionalFormatting>
  <conditionalFormatting sqref="F133:S133">
    <cfRule type="cellIs" dxfId="1704" priority="1721" operator="equal">
      <formula>0</formula>
    </cfRule>
    <cfRule type="cellIs" dxfId="1703" priority="1722" operator="lessThan">
      <formula>7</formula>
    </cfRule>
    <cfRule type="cellIs" dxfId="1702" priority="1723" operator="between">
      <formula>7</formula>
      <formula>14.99</formula>
    </cfRule>
    <cfRule type="cellIs" dxfId="1701" priority="1724" operator="greaterThan">
      <formula>15</formula>
    </cfRule>
  </conditionalFormatting>
  <conditionalFormatting sqref="AM156">
    <cfRule type="cellIs" dxfId="1700" priority="329" operator="equal">
      <formula>0</formula>
    </cfRule>
    <cfRule type="cellIs" dxfId="1699" priority="330" operator="lessThan">
      <formula>7</formula>
    </cfRule>
    <cfRule type="cellIs" dxfId="1698" priority="331" operator="between">
      <formula>7</formula>
      <formula>14.99</formula>
    </cfRule>
    <cfRule type="cellIs" dxfId="1697" priority="332" operator="greaterThan">
      <formula>15</formula>
    </cfRule>
  </conditionalFormatting>
  <conditionalFormatting sqref="F132:S132">
    <cfRule type="cellIs" dxfId="1696" priority="1717" operator="equal">
      <formula>0</formula>
    </cfRule>
    <cfRule type="cellIs" dxfId="1695" priority="1718" operator="lessThan">
      <formula>7</formula>
    </cfRule>
    <cfRule type="cellIs" dxfId="1694" priority="1719" operator="between">
      <formula>7</formula>
      <formula>14.99</formula>
    </cfRule>
    <cfRule type="cellIs" dxfId="1693" priority="1720" operator="greaterThan">
      <formula>15</formula>
    </cfRule>
  </conditionalFormatting>
  <conditionalFormatting sqref="AV156">
    <cfRule type="cellIs" dxfId="1692" priority="301" operator="equal">
      <formula>0</formula>
    </cfRule>
    <cfRule type="cellIs" dxfId="1691" priority="302" operator="lessThan">
      <formula>7</formula>
    </cfRule>
    <cfRule type="cellIs" dxfId="1690" priority="303" operator="between">
      <formula>7</formula>
      <formula>14.99</formula>
    </cfRule>
    <cfRule type="cellIs" dxfId="1689" priority="304" operator="greaterThan">
      <formula>15</formula>
    </cfRule>
  </conditionalFormatting>
  <conditionalFormatting sqref="AQ131:AU131 AH131:AO131 F131:AE131">
    <cfRule type="cellIs" dxfId="1688" priority="1713" operator="equal">
      <formula>0</formula>
    </cfRule>
    <cfRule type="cellIs" dxfId="1687" priority="1714" operator="lessThan">
      <formula>7</formula>
    </cfRule>
    <cfRule type="cellIs" dxfId="1686" priority="1715" operator="between">
      <formula>7</formula>
      <formula>14.99</formula>
    </cfRule>
    <cfRule type="cellIs" dxfId="1685" priority="1716" operator="greaterThan">
      <formula>15</formula>
    </cfRule>
  </conditionalFormatting>
  <conditionalFormatting sqref="AG131">
    <cfRule type="cellIs" dxfId="1684" priority="1709" operator="equal">
      <formula>0</formula>
    </cfRule>
    <cfRule type="cellIs" dxfId="1683" priority="1710" operator="lessThan">
      <formula>7</formula>
    </cfRule>
    <cfRule type="cellIs" dxfId="1682" priority="1711" operator="between">
      <formula>7</formula>
      <formula>14.99</formula>
    </cfRule>
    <cfRule type="cellIs" dxfId="1681" priority="1712" operator="greaterThan">
      <formula>15</formula>
    </cfRule>
  </conditionalFormatting>
  <conditionalFormatting sqref="AF131">
    <cfRule type="cellIs" dxfId="1680" priority="1705" operator="equal">
      <formula>0</formula>
    </cfRule>
    <cfRule type="cellIs" dxfId="1679" priority="1706" operator="lessThan">
      <formula>7</formula>
    </cfRule>
    <cfRule type="cellIs" dxfId="1678" priority="1707" operator="between">
      <formula>7</formula>
      <formula>14.99</formula>
    </cfRule>
    <cfRule type="cellIs" dxfId="1677" priority="1708" operator="greaterThan">
      <formula>15</formula>
    </cfRule>
  </conditionalFormatting>
  <conditionalFormatting sqref="AP131">
    <cfRule type="cellIs" dxfId="1676" priority="1701" operator="equal">
      <formula>0</formula>
    </cfRule>
    <cfRule type="cellIs" dxfId="1675" priority="1702" operator="lessThan">
      <formula>7</formula>
    </cfRule>
    <cfRule type="cellIs" dxfId="1674" priority="1703" operator="between">
      <formula>7</formula>
      <formula>14.99</formula>
    </cfRule>
    <cfRule type="cellIs" dxfId="1673" priority="1704" operator="greaterThan">
      <formula>15</formula>
    </cfRule>
  </conditionalFormatting>
  <conditionalFormatting sqref="AR135">
    <cfRule type="cellIs" dxfId="1672" priority="1165" operator="equal">
      <formula>0</formula>
    </cfRule>
    <cfRule type="cellIs" dxfId="1671" priority="1166" operator="lessThan">
      <formula>7</formula>
    </cfRule>
    <cfRule type="cellIs" dxfId="1670" priority="1167" operator="between">
      <formula>7</formula>
      <formula>14.99</formula>
    </cfRule>
    <cfRule type="cellIs" dxfId="1669" priority="1168" operator="greaterThan">
      <formula>15</formula>
    </cfRule>
  </conditionalFormatting>
  <conditionalFormatting sqref="AR136">
    <cfRule type="cellIs" dxfId="1668" priority="1161" operator="equal">
      <formula>0</formula>
    </cfRule>
    <cfRule type="cellIs" dxfId="1667" priority="1162" operator="lessThan">
      <formula>7</formula>
    </cfRule>
    <cfRule type="cellIs" dxfId="1666" priority="1163" operator="between">
      <formula>7</formula>
      <formula>14.99</formula>
    </cfRule>
    <cfRule type="cellIs" dxfId="1665" priority="1164" operator="greaterThan">
      <formula>15</formula>
    </cfRule>
  </conditionalFormatting>
  <conditionalFormatting sqref="AH156">
    <cfRule type="cellIs" dxfId="1664" priority="357" operator="equal">
      <formula>0</formula>
    </cfRule>
    <cfRule type="cellIs" dxfId="1663" priority="358" operator="lessThan">
      <formula>7</formula>
    </cfRule>
    <cfRule type="cellIs" dxfId="1662" priority="359" operator="between">
      <formula>7</formula>
      <formula>14.99</formula>
    </cfRule>
    <cfRule type="cellIs" dxfId="1661" priority="360" operator="greaterThan">
      <formula>15</formula>
    </cfRule>
  </conditionalFormatting>
  <conditionalFormatting sqref="X139">
    <cfRule type="cellIs" dxfId="1660" priority="1157" operator="equal">
      <formula>0</formula>
    </cfRule>
    <cfRule type="cellIs" dxfId="1659" priority="1158" operator="lessThan">
      <formula>7</formula>
    </cfRule>
    <cfRule type="cellIs" dxfId="1658" priority="1159" operator="between">
      <formula>7</formula>
      <formula>14.99</formula>
    </cfRule>
    <cfRule type="cellIs" dxfId="1657" priority="1160" operator="greaterThan">
      <formula>15</formula>
    </cfRule>
  </conditionalFormatting>
  <conditionalFormatting sqref="AV156">
    <cfRule type="cellIs" dxfId="1656" priority="297" operator="equal">
      <formula>0</formula>
    </cfRule>
    <cfRule type="cellIs" dxfId="1655" priority="298" operator="lessThan">
      <formula>7</formula>
    </cfRule>
    <cfRule type="cellIs" dxfId="1654" priority="299" operator="between">
      <formula>7</formula>
      <formula>14.99</formula>
    </cfRule>
    <cfRule type="cellIs" dxfId="1653" priority="300" operator="greaterThan">
      <formula>15</formula>
    </cfRule>
  </conditionalFormatting>
  <conditionalFormatting sqref="Y139">
    <cfRule type="cellIs" dxfId="1652" priority="1153" operator="equal">
      <formula>0</formula>
    </cfRule>
    <cfRule type="cellIs" dxfId="1651" priority="1154" operator="lessThan">
      <formula>7</formula>
    </cfRule>
    <cfRule type="cellIs" dxfId="1650" priority="1155" operator="between">
      <formula>7</formula>
      <formula>14.99</formula>
    </cfRule>
    <cfRule type="cellIs" dxfId="1649" priority="1156" operator="greaterThan">
      <formula>15</formula>
    </cfRule>
  </conditionalFormatting>
  <conditionalFormatting sqref="Z139">
    <cfRule type="cellIs" dxfId="1648" priority="1149" operator="equal">
      <formula>0</formula>
    </cfRule>
    <cfRule type="cellIs" dxfId="1647" priority="1150" operator="lessThan">
      <formula>7</formula>
    </cfRule>
    <cfRule type="cellIs" dxfId="1646" priority="1151" operator="between">
      <formula>7</formula>
      <formula>14.99</formula>
    </cfRule>
    <cfRule type="cellIs" dxfId="1645" priority="1152" operator="greaterThan">
      <formula>15</formula>
    </cfRule>
  </conditionalFormatting>
  <conditionalFormatting sqref="U157:AF157 AI157:AP157 AR157:AV157">
    <cfRule type="cellIs" dxfId="1644" priority="285" operator="equal">
      <formula>0</formula>
    </cfRule>
    <cfRule type="cellIs" dxfId="1643" priority="286" operator="lessThan">
      <formula>7</formula>
    </cfRule>
    <cfRule type="cellIs" dxfId="1642" priority="287" operator="between">
      <formula>7</formula>
      <formula>14.99</formula>
    </cfRule>
    <cfRule type="cellIs" dxfId="1641" priority="288" operator="greaterThan">
      <formula>15</formula>
    </cfRule>
  </conditionalFormatting>
  <conditionalFormatting sqref="AA139">
    <cfRule type="cellIs" dxfId="1640" priority="1145" operator="equal">
      <formula>0</formula>
    </cfRule>
    <cfRule type="cellIs" dxfId="1639" priority="1146" operator="lessThan">
      <formula>7</formula>
    </cfRule>
    <cfRule type="cellIs" dxfId="1638" priority="1147" operator="between">
      <formula>7</formula>
      <formula>14.99</formula>
    </cfRule>
    <cfRule type="cellIs" dxfId="1637" priority="1148" operator="greaterThan">
      <formula>15</formula>
    </cfRule>
  </conditionalFormatting>
  <conditionalFormatting sqref="AO156">
    <cfRule type="cellIs" dxfId="1636" priority="325" operator="equal">
      <formula>0</formula>
    </cfRule>
    <cfRule type="cellIs" dxfId="1635" priority="326" operator="lessThan">
      <formula>7</formula>
    </cfRule>
    <cfRule type="cellIs" dxfId="1634" priority="327" operator="between">
      <formula>7</formula>
      <formula>14.99</formula>
    </cfRule>
    <cfRule type="cellIs" dxfId="1633" priority="328" operator="greaterThan">
      <formula>15</formula>
    </cfRule>
  </conditionalFormatting>
  <conditionalFormatting sqref="AG139">
    <cfRule type="cellIs" dxfId="1632" priority="1141" operator="equal">
      <formula>0</formula>
    </cfRule>
    <cfRule type="cellIs" dxfId="1631" priority="1142" operator="lessThan">
      <formula>7</formula>
    </cfRule>
    <cfRule type="cellIs" dxfId="1630" priority="1143" operator="between">
      <formula>7</formula>
      <formula>14.99</formula>
    </cfRule>
    <cfRule type="cellIs" dxfId="1629" priority="1144" operator="greaterThan">
      <formula>15</formula>
    </cfRule>
  </conditionalFormatting>
  <conditionalFormatting sqref="AH139">
    <cfRule type="cellIs" dxfId="1628" priority="1137" operator="equal">
      <formula>0</formula>
    </cfRule>
    <cfRule type="cellIs" dxfId="1627" priority="1138" operator="lessThan">
      <formula>7</formula>
    </cfRule>
    <cfRule type="cellIs" dxfId="1626" priority="1139" operator="between">
      <formula>7</formula>
      <formula>14.99</formula>
    </cfRule>
    <cfRule type="cellIs" dxfId="1625" priority="1140" operator="greaterThan">
      <formula>15</formula>
    </cfRule>
  </conditionalFormatting>
  <conditionalFormatting sqref="AR156">
    <cfRule type="cellIs" dxfId="1624" priority="317" operator="equal">
      <formula>0</formula>
    </cfRule>
    <cfRule type="cellIs" dxfId="1623" priority="318" operator="lessThan">
      <formula>7</formula>
    </cfRule>
    <cfRule type="cellIs" dxfId="1622" priority="319" operator="between">
      <formula>7</formula>
      <formula>14.99</formula>
    </cfRule>
    <cfRule type="cellIs" dxfId="1621" priority="320" operator="greaterThan">
      <formula>15</formula>
    </cfRule>
  </conditionalFormatting>
  <conditionalFormatting sqref="AI139">
    <cfRule type="cellIs" dxfId="1620" priority="1133" operator="equal">
      <formula>0</formula>
    </cfRule>
    <cfRule type="cellIs" dxfId="1619" priority="1134" operator="lessThan">
      <formula>7</formula>
    </cfRule>
    <cfRule type="cellIs" dxfId="1618" priority="1135" operator="between">
      <formula>7</formula>
      <formula>14.99</formula>
    </cfRule>
    <cfRule type="cellIs" dxfId="1617" priority="1136" operator="greaterThan">
      <formula>15</formula>
    </cfRule>
  </conditionalFormatting>
  <conditionalFormatting sqref="X158">
    <cfRule type="cellIs" dxfId="1616" priority="265" operator="equal">
      <formula>0</formula>
    </cfRule>
    <cfRule type="cellIs" dxfId="1615" priority="266" operator="lessThan">
      <formula>7</formula>
    </cfRule>
    <cfRule type="cellIs" dxfId="1614" priority="267" operator="between">
      <formula>7</formula>
      <formula>14.99</formula>
    </cfRule>
    <cfRule type="cellIs" dxfId="1613" priority="268" operator="greaterThan">
      <formula>15</formula>
    </cfRule>
  </conditionalFormatting>
  <conditionalFormatting sqref="AK139">
    <cfRule type="cellIs" dxfId="1612" priority="1125" operator="equal">
      <formula>0</formula>
    </cfRule>
    <cfRule type="cellIs" dxfId="1611" priority="1126" operator="lessThan">
      <formula>7</formula>
    </cfRule>
    <cfRule type="cellIs" dxfId="1610" priority="1127" operator="between">
      <formula>7</formula>
      <formula>14.99</formula>
    </cfRule>
    <cfRule type="cellIs" dxfId="1609" priority="1128" operator="greaterThan">
      <formula>15</formula>
    </cfRule>
  </conditionalFormatting>
  <conditionalFormatting sqref="AA158">
    <cfRule type="cellIs" dxfId="1608" priority="253" operator="equal">
      <formula>0</formula>
    </cfRule>
    <cfRule type="cellIs" dxfId="1607" priority="254" operator="lessThan">
      <formula>7</formula>
    </cfRule>
    <cfRule type="cellIs" dxfId="1606" priority="255" operator="between">
      <formula>7</formula>
      <formula>14.99</formula>
    </cfRule>
    <cfRule type="cellIs" dxfId="1605" priority="256" operator="greaterThan">
      <formula>15</formula>
    </cfRule>
  </conditionalFormatting>
  <conditionalFormatting sqref="AM139">
    <cfRule type="cellIs" dxfId="1604" priority="1121" operator="equal">
      <formula>0</formula>
    </cfRule>
    <cfRule type="cellIs" dxfId="1603" priority="1122" operator="lessThan">
      <formula>7</formula>
    </cfRule>
    <cfRule type="cellIs" dxfId="1602" priority="1123" operator="between">
      <formula>7</formula>
      <formula>14.99</formula>
    </cfRule>
    <cfRule type="cellIs" dxfId="1601" priority="1124" operator="greaterThan">
      <formula>15</formula>
    </cfRule>
  </conditionalFormatting>
  <conditionalFormatting sqref="AN139">
    <cfRule type="cellIs" dxfId="1600" priority="1117" operator="equal">
      <formula>0</formula>
    </cfRule>
    <cfRule type="cellIs" dxfId="1599" priority="1118" operator="lessThan">
      <formula>7</formula>
    </cfRule>
    <cfRule type="cellIs" dxfId="1598" priority="1119" operator="between">
      <formula>7</formula>
      <formula>14.99</formula>
    </cfRule>
    <cfRule type="cellIs" dxfId="1597" priority="1120" operator="greaterThan">
      <formula>15</formula>
    </cfRule>
  </conditionalFormatting>
  <conditionalFormatting sqref="AI158">
    <cfRule type="cellIs" dxfId="1596" priority="241" operator="equal">
      <formula>0</formula>
    </cfRule>
    <cfRule type="cellIs" dxfId="1595" priority="242" operator="lessThan">
      <formula>7</formula>
    </cfRule>
    <cfRule type="cellIs" dxfId="1594" priority="243" operator="between">
      <formula>7</formula>
      <formula>14.99</formula>
    </cfRule>
    <cfRule type="cellIs" dxfId="1593" priority="244" operator="greaterThan">
      <formula>15</formula>
    </cfRule>
  </conditionalFormatting>
  <conditionalFormatting sqref="AP139">
    <cfRule type="cellIs" dxfId="1592" priority="1113" operator="equal">
      <formula>0</formula>
    </cfRule>
    <cfRule type="cellIs" dxfId="1591" priority="1114" operator="lessThan">
      <formula>7</formula>
    </cfRule>
    <cfRule type="cellIs" dxfId="1590" priority="1115" operator="between">
      <formula>7</formula>
      <formula>14.99</formula>
    </cfRule>
    <cfRule type="cellIs" dxfId="1589" priority="1116" operator="greaterThan">
      <formula>15</formula>
    </cfRule>
  </conditionalFormatting>
  <conditionalFormatting sqref="AT158 AL158 U158:V158 AB158:AF158">
    <cfRule type="cellIs" dxfId="1588" priority="273" operator="equal">
      <formula>0</formula>
    </cfRule>
    <cfRule type="cellIs" dxfId="1587" priority="274" operator="lessThan">
      <formula>7</formula>
    </cfRule>
    <cfRule type="cellIs" dxfId="1586" priority="275" operator="between">
      <formula>7</formula>
      <formula>14.99</formula>
    </cfRule>
    <cfRule type="cellIs" dxfId="1585" priority="276" operator="greaterThan">
      <formula>15</formula>
    </cfRule>
  </conditionalFormatting>
  <conditionalFormatting sqref="AM158">
    <cfRule type="cellIs" dxfId="1584" priority="229" operator="equal">
      <formula>0</formula>
    </cfRule>
    <cfRule type="cellIs" dxfId="1583" priority="230" operator="lessThan">
      <formula>7</formula>
    </cfRule>
    <cfRule type="cellIs" dxfId="1582" priority="231" operator="between">
      <formula>7</formula>
      <formula>14.99</formula>
    </cfRule>
    <cfRule type="cellIs" dxfId="1581" priority="232" operator="greaterThan">
      <formula>15</formula>
    </cfRule>
  </conditionalFormatting>
  <conditionalFormatting sqref="AR139">
    <cfRule type="cellIs" dxfId="1580" priority="1109" operator="equal">
      <formula>0</formula>
    </cfRule>
    <cfRule type="cellIs" dxfId="1579" priority="1110" operator="lessThan">
      <formula>7</formula>
    </cfRule>
    <cfRule type="cellIs" dxfId="1578" priority="1111" operator="between">
      <formula>7</formula>
      <formula>14.99</formula>
    </cfRule>
    <cfRule type="cellIs" dxfId="1577" priority="1112" operator="greaterThan">
      <formula>15</formula>
    </cfRule>
  </conditionalFormatting>
  <conditionalFormatting sqref="AQ159">
    <cfRule type="cellIs" dxfId="1576" priority="5" operator="equal">
      <formula>0</formula>
    </cfRule>
    <cfRule type="cellIs" dxfId="1575" priority="6" operator="lessThan">
      <formula>7</formula>
    </cfRule>
    <cfRule type="cellIs" dxfId="1574" priority="7" operator="between">
      <formula>7</formula>
      <formula>14.99</formula>
    </cfRule>
    <cfRule type="cellIs" dxfId="1573" priority="8" operator="greaterThan">
      <formula>15</formula>
    </cfRule>
  </conditionalFormatting>
  <conditionalFormatting sqref="AQ159">
    <cfRule type="cellIs" dxfId="1572" priority="1" operator="equal">
      <formula>0</formula>
    </cfRule>
    <cfRule type="cellIs" dxfId="1571" priority="2" operator="lessThan">
      <formula>7</formula>
    </cfRule>
    <cfRule type="cellIs" dxfId="1570" priority="3" operator="between">
      <formula>7</formula>
      <formula>14.99</formula>
    </cfRule>
    <cfRule type="cellIs" dxfId="1569" priority="4" operator="greaterThan">
      <formula>15</formula>
    </cfRule>
  </conditionalFormatting>
  <conditionalFormatting sqref="AU139">
    <cfRule type="cellIs" dxfId="1568" priority="1105" operator="equal">
      <formula>0</formula>
    </cfRule>
    <cfRule type="cellIs" dxfId="1567" priority="1106" operator="lessThan">
      <formula>7</formula>
    </cfRule>
    <cfRule type="cellIs" dxfId="1566" priority="1107" operator="between">
      <formula>7</formula>
      <formula>14.99</formula>
    </cfRule>
    <cfRule type="cellIs" dxfId="1565" priority="1108" operator="greaterThan">
      <formula>15</formula>
    </cfRule>
  </conditionalFormatting>
  <conditionalFormatting sqref="F155:S155">
    <cfRule type="cellIs" dxfId="1564" priority="1665" operator="equal">
      <formula>0</formula>
    </cfRule>
    <cfRule type="cellIs" dxfId="1563" priority="1666" operator="lessThan">
      <formula>7</formula>
    </cfRule>
    <cfRule type="cellIs" dxfId="1562" priority="1667" operator="between">
      <formula>7</formula>
      <formula>14.99</formula>
    </cfRule>
    <cfRule type="cellIs" dxfId="1561" priority="1668" operator="greaterThan">
      <formula>15</formula>
    </cfRule>
  </conditionalFormatting>
  <conditionalFormatting sqref="U140:AF140 AI140:AP140 AS140:AV140">
    <cfRule type="cellIs" dxfId="1560" priority="1101" operator="equal">
      <formula>0</formula>
    </cfRule>
    <cfRule type="cellIs" dxfId="1559" priority="1102" operator="lessThan">
      <formula>7</formula>
    </cfRule>
    <cfRule type="cellIs" dxfId="1558" priority="1103" operator="between">
      <formula>7</formula>
      <formula>14.99</formula>
    </cfRule>
    <cfRule type="cellIs" dxfId="1557" priority="1104" operator="greaterThan">
      <formula>15</formula>
    </cfRule>
  </conditionalFormatting>
  <conditionalFormatting sqref="AN158">
    <cfRule type="cellIs" dxfId="1556" priority="225" operator="equal">
      <formula>0</formula>
    </cfRule>
    <cfRule type="cellIs" dxfId="1555" priority="226" operator="lessThan">
      <formula>7</formula>
    </cfRule>
    <cfRule type="cellIs" dxfId="1554" priority="227" operator="between">
      <formula>7</formula>
      <formula>14.99</formula>
    </cfRule>
    <cfRule type="cellIs" dxfId="1553" priority="228" operator="greaterThan">
      <formula>15</formula>
    </cfRule>
  </conditionalFormatting>
  <conditionalFormatting sqref="AH140">
    <cfRule type="cellIs" dxfId="1552" priority="1097" operator="equal">
      <formula>0</formula>
    </cfRule>
    <cfRule type="cellIs" dxfId="1551" priority="1098" operator="lessThan">
      <formula>7</formula>
    </cfRule>
    <cfRule type="cellIs" dxfId="1550" priority="1099" operator="between">
      <formula>7</formula>
      <formula>14.99</formula>
    </cfRule>
    <cfRule type="cellIs" dxfId="1549" priority="1100" operator="greaterThan">
      <formula>15</formula>
    </cfRule>
  </conditionalFormatting>
  <conditionalFormatting sqref="AG140">
    <cfRule type="cellIs" dxfId="1548" priority="1093" operator="equal">
      <formula>0</formula>
    </cfRule>
    <cfRule type="cellIs" dxfId="1547" priority="1094" operator="lessThan">
      <formula>7</formula>
    </cfRule>
    <cfRule type="cellIs" dxfId="1546" priority="1095" operator="between">
      <formula>7</formula>
      <formula>14.99</formula>
    </cfRule>
    <cfRule type="cellIs" dxfId="1545" priority="1096" operator="greaterThan">
      <formula>15</formula>
    </cfRule>
  </conditionalFormatting>
  <conditionalFormatting sqref="AR158">
    <cfRule type="cellIs" dxfId="1544" priority="213" operator="equal">
      <formula>0</formula>
    </cfRule>
    <cfRule type="cellIs" dxfId="1543" priority="214" operator="lessThan">
      <formula>7</formula>
    </cfRule>
    <cfRule type="cellIs" dxfId="1542" priority="215" operator="between">
      <formula>7</formula>
      <formula>14.99</formula>
    </cfRule>
    <cfRule type="cellIs" dxfId="1541" priority="216" operator="greaterThan">
      <formula>15</formula>
    </cfRule>
  </conditionalFormatting>
  <conditionalFormatting sqref="AR140">
    <cfRule type="cellIs" dxfId="1540" priority="1089" operator="equal">
      <formula>0</formula>
    </cfRule>
    <cfRule type="cellIs" dxfId="1539" priority="1090" operator="lessThan">
      <formula>7</formula>
    </cfRule>
    <cfRule type="cellIs" dxfId="1538" priority="1091" operator="between">
      <formula>7</formula>
      <formula>14.99</formula>
    </cfRule>
    <cfRule type="cellIs" dxfId="1537" priority="1092" operator="greaterThan">
      <formula>15</formula>
    </cfRule>
  </conditionalFormatting>
  <conditionalFormatting sqref="AR159">
    <cfRule type="cellIs" dxfId="1536" priority="193" operator="equal">
      <formula>0</formula>
    </cfRule>
    <cfRule type="cellIs" dxfId="1535" priority="194" operator="lessThan">
      <formula>7</formula>
    </cfRule>
    <cfRule type="cellIs" dxfId="1534" priority="195" operator="between">
      <formula>7</formula>
      <formula>14.99</formula>
    </cfRule>
    <cfRule type="cellIs" dxfId="1533" priority="196" operator="greaterThan">
      <formula>15</formula>
    </cfRule>
  </conditionalFormatting>
  <conditionalFormatting sqref="U158:AP158 AR158:AV158">
    <cfRule type="cellIs" dxfId="1532" priority="197" operator="equal">
      <formula>0</formula>
    </cfRule>
    <cfRule type="cellIs" dxfId="1531" priority="198" operator="lessThan">
      <formula>7</formula>
    </cfRule>
    <cfRule type="cellIs" dxfId="1530" priority="199" operator="between">
      <formula>7</formula>
      <formula>14.99</formula>
    </cfRule>
    <cfRule type="cellIs" dxfId="1529" priority="200" operator="greaterThan">
      <formula>15</formula>
    </cfRule>
  </conditionalFormatting>
  <conditionalFormatting sqref="U141:AP141 AR141:AV141">
    <cfRule type="cellIs" dxfId="1528" priority="1085" operator="equal">
      <formula>0</formula>
    </cfRule>
    <cfRule type="cellIs" dxfId="1527" priority="1086" operator="lessThan">
      <formula>7</formula>
    </cfRule>
    <cfRule type="cellIs" dxfId="1526" priority="1087" operator="between">
      <formula>7</formula>
      <formula>14.99</formula>
    </cfRule>
    <cfRule type="cellIs" dxfId="1525" priority="1088" operator="greaterThan">
      <formula>15</formula>
    </cfRule>
  </conditionalFormatting>
  <conditionalFormatting sqref="AV159">
    <cfRule type="cellIs" dxfId="1524" priority="181" operator="equal">
      <formula>0</formula>
    </cfRule>
    <cfRule type="cellIs" dxfId="1523" priority="182" operator="lessThan">
      <formula>7</formula>
    </cfRule>
    <cfRule type="cellIs" dxfId="1522" priority="183" operator="between">
      <formula>7</formula>
      <formula>14.99</formula>
    </cfRule>
    <cfRule type="cellIs" dxfId="1521" priority="184" operator="greaterThan">
      <formula>15</formula>
    </cfRule>
  </conditionalFormatting>
  <conditionalFormatting sqref="AV142">
    <cfRule type="cellIs" dxfId="1520" priority="1081" operator="equal">
      <formula>0</formula>
    </cfRule>
    <cfRule type="cellIs" dxfId="1519" priority="1082" operator="lessThan">
      <formula>7</formula>
    </cfRule>
    <cfRule type="cellIs" dxfId="1518" priority="1083" operator="between">
      <formula>7</formula>
      <formula>14.99</formula>
    </cfRule>
    <cfRule type="cellIs" dxfId="1517" priority="1084" operator="greaterThan">
      <formula>15</formula>
    </cfRule>
  </conditionalFormatting>
  <conditionalFormatting sqref="AR142">
    <cfRule type="cellIs" dxfId="1516" priority="1073" operator="equal">
      <formula>0</formula>
    </cfRule>
    <cfRule type="cellIs" dxfId="1515" priority="1074" operator="lessThan">
      <formula>7</formula>
    </cfRule>
    <cfRule type="cellIs" dxfId="1514" priority="1075" operator="between">
      <formula>7</formula>
      <formula>14.99</formula>
    </cfRule>
    <cfRule type="cellIs" dxfId="1513" priority="1076" operator="greaterThan">
      <formula>15</formula>
    </cfRule>
  </conditionalFormatting>
  <conditionalFormatting sqref="AR142">
    <cfRule type="cellIs" dxfId="1512" priority="1069" operator="equal">
      <formula>0</formula>
    </cfRule>
    <cfRule type="cellIs" dxfId="1511" priority="1070" operator="lessThan">
      <formula>7</formula>
    </cfRule>
    <cfRule type="cellIs" dxfId="1510" priority="1071" operator="between">
      <formula>7</formula>
      <formula>14.99</formula>
    </cfRule>
    <cfRule type="cellIs" dxfId="1509" priority="1072" operator="greaterThan">
      <formula>15</formula>
    </cfRule>
  </conditionalFormatting>
  <conditionalFormatting sqref="AV131">
    <cfRule type="cellIs" dxfId="1508" priority="177" operator="equal">
      <formula>0</formula>
    </cfRule>
    <cfRule type="cellIs" dxfId="1507" priority="178" operator="lessThan">
      <formula>7</formula>
    </cfRule>
    <cfRule type="cellIs" dxfId="1506" priority="179" operator="between">
      <formula>7</formula>
      <formula>14.99</formula>
    </cfRule>
    <cfRule type="cellIs" dxfId="1505" priority="180" operator="greaterThan">
      <formula>15</formula>
    </cfRule>
  </conditionalFormatting>
  <conditionalFormatting sqref="AQ134">
    <cfRule type="cellIs" dxfId="1504" priority="161" operator="equal">
      <formula>0</formula>
    </cfRule>
    <cfRule type="cellIs" dxfId="1503" priority="162" operator="lessThan">
      <formula>7</formula>
    </cfRule>
    <cfRule type="cellIs" dxfId="1502" priority="163" operator="between">
      <formula>7</formula>
      <formula>14.99</formula>
    </cfRule>
    <cfRule type="cellIs" dxfId="1501" priority="164" operator="greaterThan">
      <formula>15</formula>
    </cfRule>
  </conditionalFormatting>
  <conditionalFormatting sqref="AQ141">
    <cfRule type="cellIs" dxfId="1500" priority="169" operator="equal">
      <formula>0</formula>
    </cfRule>
    <cfRule type="cellIs" dxfId="1499" priority="170" operator="lessThan">
      <formula>7</formula>
    </cfRule>
    <cfRule type="cellIs" dxfId="1498" priority="171" operator="between">
      <formula>7</formula>
      <formula>14.99</formula>
    </cfRule>
    <cfRule type="cellIs" dxfId="1497" priority="172" operator="greaterThan">
      <formula>15</formula>
    </cfRule>
  </conditionalFormatting>
  <conditionalFormatting sqref="AM142">
    <cfRule type="cellIs" dxfId="1496" priority="1065" operator="equal">
      <formula>0</formula>
    </cfRule>
    <cfRule type="cellIs" dxfId="1495" priority="1066" operator="lessThan">
      <formula>7</formula>
    </cfRule>
    <cfRule type="cellIs" dxfId="1494" priority="1067" operator="between">
      <formula>7</formula>
      <formula>14.99</formula>
    </cfRule>
    <cfRule type="cellIs" dxfId="1493" priority="1068" operator="greaterThan">
      <formula>15</formula>
    </cfRule>
  </conditionalFormatting>
  <conditionalFormatting sqref="AQ136">
    <cfRule type="cellIs" dxfId="1492" priority="149" operator="equal">
      <formula>0</formula>
    </cfRule>
    <cfRule type="cellIs" dxfId="1491" priority="150" operator="lessThan">
      <formula>7</formula>
    </cfRule>
    <cfRule type="cellIs" dxfId="1490" priority="151" operator="between">
      <formula>7</formula>
      <formula>14.99</formula>
    </cfRule>
    <cfRule type="cellIs" dxfId="1489" priority="152" operator="greaterThan">
      <formula>15</formula>
    </cfRule>
  </conditionalFormatting>
  <conditionalFormatting sqref="AM142">
    <cfRule type="cellIs" dxfId="1488" priority="1061" operator="equal">
      <formula>0</formula>
    </cfRule>
    <cfRule type="cellIs" dxfId="1487" priority="1062" operator="lessThan">
      <formula>7</formula>
    </cfRule>
    <cfRule type="cellIs" dxfId="1486" priority="1063" operator="between">
      <formula>7</formula>
      <formula>14.99</formula>
    </cfRule>
    <cfRule type="cellIs" dxfId="1485" priority="1064" operator="greaterThan">
      <formula>15</formula>
    </cfRule>
  </conditionalFormatting>
  <conditionalFormatting sqref="AQ135">
    <cfRule type="cellIs" dxfId="1484" priority="153" operator="equal">
      <formula>0</formula>
    </cfRule>
    <cfRule type="cellIs" dxfId="1483" priority="154" operator="lessThan">
      <formula>7</formula>
    </cfRule>
    <cfRule type="cellIs" dxfId="1482" priority="155" operator="between">
      <formula>7</formula>
      <formula>14.99</formula>
    </cfRule>
    <cfRule type="cellIs" dxfId="1481" priority="156" operator="greaterThan">
      <formula>15</formula>
    </cfRule>
  </conditionalFormatting>
  <conditionalFormatting sqref="AA142">
    <cfRule type="cellIs" dxfId="1480" priority="1057" operator="equal">
      <formula>0</formula>
    </cfRule>
    <cfRule type="cellIs" dxfId="1479" priority="1058" operator="lessThan">
      <formula>7</formula>
    </cfRule>
    <cfRule type="cellIs" dxfId="1478" priority="1059" operator="between">
      <formula>7</formula>
      <formula>14.99</formula>
    </cfRule>
    <cfRule type="cellIs" dxfId="1477" priority="1060" operator="greaterThan">
      <formula>15</formula>
    </cfRule>
  </conditionalFormatting>
  <conditionalFormatting sqref="AQ141">
    <cfRule type="cellIs" dxfId="1476" priority="137" operator="equal">
      <formula>0</formula>
    </cfRule>
    <cfRule type="cellIs" dxfId="1475" priority="138" operator="lessThan">
      <formula>7</formula>
    </cfRule>
    <cfRule type="cellIs" dxfId="1474" priority="139" operator="between">
      <formula>7</formula>
      <formula>14.99</formula>
    </cfRule>
    <cfRule type="cellIs" dxfId="1473" priority="140" operator="greaterThan">
      <formula>15</formula>
    </cfRule>
  </conditionalFormatting>
  <conditionalFormatting sqref="AA142">
    <cfRule type="cellIs" dxfId="1472" priority="1053" operator="equal">
      <formula>0</formula>
    </cfRule>
    <cfRule type="cellIs" dxfId="1471" priority="1054" operator="lessThan">
      <formula>7</formula>
    </cfRule>
    <cfRule type="cellIs" dxfId="1470" priority="1055" operator="between">
      <formula>7</formula>
      <formula>14.99</formula>
    </cfRule>
    <cfRule type="cellIs" dxfId="1469" priority="1056" operator="greaterThan">
      <formula>15</formula>
    </cfRule>
  </conditionalFormatting>
  <conditionalFormatting sqref="AS143:AU143 AI143:AL143 AN143:AP143 AB143:AF143">
    <cfRule type="cellIs" dxfId="1468" priority="1049" operator="equal">
      <formula>0</formula>
    </cfRule>
    <cfRule type="cellIs" dxfId="1467" priority="1050" operator="lessThan">
      <formula>7</formula>
    </cfRule>
    <cfRule type="cellIs" dxfId="1466" priority="1051" operator="between">
      <formula>7</formula>
      <formula>14.99</formula>
    </cfRule>
    <cfRule type="cellIs" dxfId="1465" priority="1052" operator="greaterThan">
      <formula>15</formula>
    </cfRule>
  </conditionalFormatting>
  <conditionalFormatting sqref="AH143">
    <cfRule type="cellIs" dxfId="1464" priority="1045" operator="equal">
      <formula>0</formula>
    </cfRule>
    <cfRule type="cellIs" dxfId="1463" priority="1046" operator="lessThan">
      <formula>7</formula>
    </cfRule>
    <cfRule type="cellIs" dxfId="1462" priority="1047" operator="between">
      <formula>7</formula>
      <formula>14.99</formula>
    </cfRule>
    <cfRule type="cellIs" dxfId="1461" priority="1048" operator="greaterThan">
      <formula>15</formula>
    </cfRule>
  </conditionalFormatting>
  <conditionalFormatting sqref="AG143">
    <cfRule type="cellIs" dxfId="1460" priority="1041" operator="equal">
      <formula>0</formula>
    </cfRule>
    <cfRule type="cellIs" dxfId="1459" priority="1042" operator="lessThan">
      <formula>7</formula>
    </cfRule>
    <cfRule type="cellIs" dxfId="1458" priority="1043" operator="between">
      <formula>7</formula>
      <formula>14.99</formula>
    </cfRule>
    <cfRule type="cellIs" dxfId="1457" priority="1044" operator="greaterThan">
      <formula>15</formula>
    </cfRule>
  </conditionalFormatting>
  <conditionalFormatting sqref="AQ143">
    <cfRule type="cellIs" dxfId="1456" priority="121" operator="equal">
      <formula>0</formula>
    </cfRule>
    <cfRule type="cellIs" dxfId="1455" priority="122" operator="lessThan">
      <formula>7</formula>
    </cfRule>
    <cfRule type="cellIs" dxfId="1454" priority="123" operator="between">
      <formula>7</formula>
      <formula>14.99</formula>
    </cfRule>
    <cfRule type="cellIs" dxfId="1453" priority="124" operator="greaterThan">
      <formula>15</formula>
    </cfRule>
  </conditionalFormatting>
  <conditionalFormatting sqref="AV143">
    <cfRule type="cellIs" dxfId="1452" priority="1037" operator="equal">
      <formula>0</formula>
    </cfRule>
    <cfRule type="cellIs" dxfId="1451" priority="1038" operator="lessThan">
      <formula>7</formula>
    </cfRule>
    <cfRule type="cellIs" dxfId="1450" priority="1039" operator="between">
      <formula>7</formula>
      <formula>14.99</formula>
    </cfRule>
    <cfRule type="cellIs" dxfId="1449" priority="1040" operator="greaterThan">
      <formula>15</formula>
    </cfRule>
  </conditionalFormatting>
  <conditionalFormatting sqref="AQ145">
    <cfRule type="cellIs" dxfId="1448" priority="109" operator="equal">
      <formula>0</formula>
    </cfRule>
    <cfRule type="cellIs" dxfId="1447" priority="110" operator="lessThan">
      <formula>7</formula>
    </cfRule>
    <cfRule type="cellIs" dxfId="1446" priority="111" operator="between">
      <formula>7</formula>
      <formula>14.99</formula>
    </cfRule>
    <cfRule type="cellIs" dxfId="1445" priority="112" operator="greaterThan">
      <formula>15</formula>
    </cfRule>
  </conditionalFormatting>
  <conditionalFormatting sqref="AV143">
    <cfRule type="cellIs" dxfId="1444" priority="1033" operator="equal">
      <formula>0</formula>
    </cfRule>
    <cfRule type="cellIs" dxfId="1443" priority="1034" operator="lessThan">
      <formula>7</formula>
    </cfRule>
    <cfRule type="cellIs" dxfId="1442" priority="1035" operator="between">
      <formula>7</formula>
      <formula>14.99</formula>
    </cfRule>
    <cfRule type="cellIs" dxfId="1441" priority="1036" operator="greaterThan">
      <formula>15</formula>
    </cfRule>
  </conditionalFormatting>
  <conditionalFormatting sqref="AQ145">
    <cfRule type="cellIs" dxfId="1440" priority="105" operator="equal">
      <formula>0</formula>
    </cfRule>
    <cfRule type="cellIs" dxfId="1439" priority="106" operator="lessThan">
      <formula>7</formula>
    </cfRule>
    <cfRule type="cellIs" dxfId="1438" priority="107" operator="between">
      <formula>7</formula>
      <formula>14.99</formula>
    </cfRule>
    <cfRule type="cellIs" dxfId="1437" priority="108" operator="greaterThan">
      <formula>15</formula>
    </cfRule>
  </conditionalFormatting>
  <conditionalFormatting sqref="AR143">
    <cfRule type="cellIs" dxfId="1436" priority="1029" operator="equal">
      <formula>0</formula>
    </cfRule>
    <cfRule type="cellIs" dxfId="1435" priority="1030" operator="lessThan">
      <formula>7</formula>
    </cfRule>
    <cfRule type="cellIs" dxfId="1434" priority="1031" operator="between">
      <formula>7</formula>
      <formula>14.99</formula>
    </cfRule>
    <cfRule type="cellIs" dxfId="1433" priority="1032" operator="greaterThan">
      <formula>15</formula>
    </cfRule>
  </conditionalFormatting>
  <conditionalFormatting sqref="AR143">
    <cfRule type="cellIs" dxfId="1432" priority="1025" operator="equal">
      <formula>0</formula>
    </cfRule>
    <cfRule type="cellIs" dxfId="1431" priority="1026" operator="lessThan">
      <formula>7</formula>
    </cfRule>
    <cfRule type="cellIs" dxfId="1430" priority="1027" operator="between">
      <formula>7</formula>
      <formula>14.99</formula>
    </cfRule>
    <cfRule type="cellIs" dxfId="1429" priority="1028" operator="greaterThan">
      <formula>15</formula>
    </cfRule>
  </conditionalFormatting>
  <conditionalFormatting sqref="AM143">
    <cfRule type="cellIs" dxfId="1428" priority="1021" operator="equal">
      <formula>0</formula>
    </cfRule>
    <cfRule type="cellIs" dxfId="1427" priority="1022" operator="lessThan">
      <formula>7</formula>
    </cfRule>
    <cfRule type="cellIs" dxfId="1426" priority="1023" operator="between">
      <formula>7</formula>
      <formula>14.99</formula>
    </cfRule>
    <cfRule type="cellIs" dxfId="1425" priority="1024" operator="greaterThan">
      <formula>15</formula>
    </cfRule>
  </conditionalFormatting>
  <conditionalFormatting sqref="AM143">
    <cfRule type="cellIs" dxfId="1424" priority="1017" operator="equal">
      <formula>0</formula>
    </cfRule>
    <cfRule type="cellIs" dxfId="1423" priority="1018" operator="lessThan">
      <formula>7</formula>
    </cfRule>
    <cfRule type="cellIs" dxfId="1422" priority="1019" operator="between">
      <formula>7</formula>
      <formula>14.99</formula>
    </cfRule>
    <cfRule type="cellIs" dxfId="1421" priority="1020" operator="greaterThan">
      <formula>15</formula>
    </cfRule>
  </conditionalFormatting>
  <conditionalFormatting sqref="AA143">
    <cfRule type="cellIs" dxfId="1420" priority="1009" operator="equal">
      <formula>0</formula>
    </cfRule>
    <cfRule type="cellIs" dxfId="1419" priority="1010" operator="lessThan">
      <formula>7</formula>
    </cfRule>
    <cfRule type="cellIs" dxfId="1418" priority="1011" operator="between">
      <formula>7</formula>
      <formula>14.99</formula>
    </cfRule>
    <cfRule type="cellIs" dxfId="1417" priority="1012" operator="greaterThan">
      <formula>15</formula>
    </cfRule>
  </conditionalFormatting>
  <conditionalFormatting sqref="AG144">
    <cfRule type="cellIs" dxfId="1416" priority="1005" operator="equal">
      <formula>0</formula>
    </cfRule>
    <cfRule type="cellIs" dxfId="1415" priority="1006" operator="lessThan">
      <formula>7</formula>
    </cfRule>
    <cfRule type="cellIs" dxfId="1414" priority="1007" operator="between">
      <formula>7</formula>
      <formula>14.99</formula>
    </cfRule>
    <cfRule type="cellIs" dxfId="1413" priority="1008" operator="greaterThan">
      <formula>15</formula>
    </cfRule>
  </conditionalFormatting>
  <conditionalFormatting sqref="AG144">
    <cfRule type="cellIs" dxfId="1412" priority="1001" operator="equal">
      <formula>0</formula>
    </cfRule>
    <cfRule type="cellIs" dxfId="1411" priority="1002" operator="lessThan">
      <formula>7</formula>
    </cfRule>
    <cfRule type="cellIs" dxfId="1410" priority="1003" operator="between">
      <formula>7</formula>
      <formula>14.99</formula>
    </cfRule>
    <cfRule type="cellIs" dxfId="1409" priority="1004" operator="greaterThan">
      <formula>15</formula>
    </cfRule>
  </conditionalFormatting>
  <conditionalFormatting sqref="AH144">
    <cfRule type="cellIs" dxfId="1408" priority="997" operator="equal">
      <formula>0</formula>
    </cfRule>
    <cfRule type="cellIs" dxfId="1407" priority="998" operator="lessThan">
      <formula>7</formula>
    </cfRule>
    <cfRule type="cellIs" dxfId="1406" priority="999" operator="between">
      <formula>7</formula>
      <formula>14.99</formula>
    </cfRule>
    <cfRule type="cellIs" dxfId="1405" priority="1000" operator="greaterThan">
      <formula>15</formula>
    </cfRule>
  </conditionalFormatting>
  <conditionalFormatting sqref="AH144">
    <cfRule type="cellIs" dxfId="1404" priority="993" operator="equal">
      <formula>0</formula>
    </cfRule>
    <cfRule type="cellIs" dxfId="1403" priority="994" operator="lessThan">
      <formula>7</formula>
    </cfRule>
    <cfRule type="cellIs" dxfId="1402" priority="995" operator="between">
      <formula>7</formula>
      <formula>14.99</formula>
    </cfRule>
    <cfRule type="cellIs" dxfId="1401" priority="996" operator="greaterThan">
      <formula>15</formula>
    </cfRule>
  </conditionalFormatting>
  <conditionalFormatting sqref="AI144">
    <cfRule type="cellIs" dxfId="1400" priority="989" operator="equal">
      <formula>0</formula>
    </cfRule>
    <cfRule type="cellIs" dxfId="1399" priority="990" operator="lessThan">
      <formula>7</formula>
    </cfRule>
    <cfRule type="cellIs" dxfId="1398" priority="991" operator="between">
      <formula>7</formula>
      <formula>14.99</formula>
    </cfRule>
    <cfRule type="cellIs" dxfId="1397" priority="992" operator="greaterThan">
      <formula>15</formula>
    </cfRule>
  </conditionalFormatting>
  <conditionalFormatting sqref="AI144">
    <cfRule type="cellIs" dxfId="1396" priority="985" operator="equal">
      <formula>0</formula>
    </cfRule>
    <cfRule type="cellIs" dxfId="1395" priority="986" operator="lessThan">
      <formula>7</formula>
    </cfRule>
    <cfRule type="cellIs" dxfId="1394" priority="987" operator="between">
      <formula>7</formula>
      <formula>14.99</formula>
    </cfRule>
    <cfRule type="cellIs" dxfId="1393" priority="988" operator="greaterThan">
      <formula>15</formula>
    </cfRule>
  </conditionalFormatting>
  <conditionalFormatting sqref="AJ144">
    <cfRule type="cellIs" dxfId="1392" priority="981" operator="equal">
      <formula>0</formula>
    </cfRule>
    <cfRule type="cellIs" dxfId="1391" priority="982" operator="lessThan">
      <formula>7</formula>
    </cfRule>
    <cfRule type="cellIs" dxfId="1390" priority="983" operator="between">
      <formula>7</formula>
      <formula>14.99</formula>
    </cfRule>
    <cfRule type="cellIs" dxfId="1389" priority="984" operator="greaterThan">
      <formula>15</formula>
    </cfRule>
  </conditionalFormatting>
  <conditionalFormatting sqref="AJ144">
    <cfRule type="cellIs" dxfId="1388" priority="977" operator="equal">
      <formula>0</formula>
    </cfRule>
    <cfRule type="cellIs" dxfId="1387" priority="978" operator="lessThan">
      <formula>7</formula>
    </cfRule>
    <cfRule type="cellIs" dxfId="1386" priority="979" operator="between">
      <formula>7</formula>
      <formula>14.99</formula>
    </cfRule>
    <cfRule type="cellIs" dxfId="1385" priority="980" operator="greaterThan">
      <formula>15</formula>
    </cfRule>
  </conditionalFormatting>
  <conditionalFormatting sqref="AK144">
    <cfRule type="cellIs" dxfId="1384" priority="973" operator="equal">
      <formula>0</formula>
    </cfRule>
    <cfRule type="cellIs" dxfId="1383" priority="974" operator="lessThan">
      <formula>7</formula>
    </cfRule>
    <cfRule type="cellIs" dxfId="1382" priority="975" operator="between">
      <formula>7</formula>
      <formula>14.99</formula>
    </cfRule>
    <cfRule type="cellIs" dxfId="1381" priority="976" operator="greaterThan">
      <formula>15</formula>
    </cfRule>
  </conditionalFormatting>
  <conditionalFormatting sqref="AK144">
    <cfRule type="cellIs" dxfId="1380" priority="969" operator="equal">
      <formula>0</formula>
    </cfRule>
    <cfRule type="cellIs" dxfId="1379" priority="970" operator="lessThan">
      <formula>7</formula>
    </cfRule>
    <cfRule type="cellIs" dxfId="1378" priority="971" operator="between">
      <formula>7</formula>
      <formula>14.99</formula>
    </cfRule>
    <cfRule type="cellIs" dxfId="1377" priority="972" operator="greaterThan">
      <formula>15</formula>
    </cfRule>
  </conditionalFormatting>
  <conditionalFormatting sqref="AM144">
    <cfRule type="cellIs" dxfId="1376" priority="965" operator="equal">
      <formula>0</formula>
    </cfRule>
    <cfRule type="cellIs" dxfId="1375" priority="966" operator="lessThan">
      <formula>7</formula>
    </cfRule>
    <cfRule type="cellIs" dxfId="1374" priority="967" operator="between">
      <formula>7</formula>
      <formula>14.99</formula>
    </cfRule>
    <cfRule type="cellIs" dxfId="1373" priority="968" operator="greaterThan">
      <formula>15</formula>
    </cfRule>
  </conditionalFormatting>
  <conditionalFormatting sqref="AM144">
    <cfRule type="cellIs" dxfId="1372" priority="961" operator="equal">
      <formula>0</formula>
    </cfRule>
    <cfRule type="cellIs" dxfId="1371" priority="962" operator="lessThan">
      <formula>7</formula>
    </cfRule>
    <cfRule type="cellIs" dxfId="1370" priority="963" operator="between">
      <formula>7</formula>
      <formula>14.99</formula>
    </cfRule>
    <cfRule type="cellIs" dxfId="1369" priority="964" operator="greaterThan">
      <formula>15</formula>
    </cfRule>
  </conditionalFormatting>
  <conditionalFormatting sqref="AR144">
    <cfRule type="cellIs" dxfId="1368" priority="957" operator="equal">
      <formula>0</formula>
    </cfRule>
    <cfRule type="cellIs" dxfId="1367" priority="958" operator="lessThan">
      <formula>7</formula>
    </cfRule>
    <cfRule type="cellIs" dxfId="1366" priority="959" operator="between">
      <formula>7</formula>
      <formula>14.99</formula>
    </cfRule>
    <cfRule type="cellIs" dxfId="1365" priority="960" operator="greaterThan">
      <formula>15</formula>
    </cfRule>
  </conditionalFormatting>
  <conditionalFormatting sqref="AR144">
    <cfRule type="cellIs" dxfId="1364" priority="953" operator="equal">
      <formula>0</formula>
    </cfRule>
    <cfRule type="cellIs" dxfId="1363" priority="954" operator="lessThan">
      <formula>7</formula>
    </cfRule>
    <cfRule type="cellIs" dxfId="1362" priority="955" operator="between">
      <formula>7</formula>
      <formula>14.99</formula>
    </cfRule>
    <cfRule type="cellIs" dxfId="1361" priority="956" operator="greaterThan">
      <formula>15</formula>
    </cfRule>
  </conditionalFormatting>
  <conditionalFormatting sqref="AR145">
    <cfRule type="cellIs" dxfId="1360" priority="949" operator="equal">
      <formula>0</formula>
    </cfRule>
    <cfRule type="cellIs" dxfId="1359" priority="950" operator="lessThan">
      <formula>7</formula>
    </cfRule>
    <cfRule type="cellIs" dxfId="1358" priority="951" operator="between">
      <formula>7</formula>
      <formula>14.99</formula>
    </cfRule>
    <cfRule type="cellIs" dxfId="1357" priority="952" operator="greaterThan">
      <formula>15</formula>
    </cfRule>
  </conditionalFormatting>
  <conditionalFormatting sqref="AR145">
    <cfRule type="cellIs" dxfId="1356" priority="945" operator="equal">
      <formula>0</formula>
    </cfRule>
    <cfRule type="cellIs" dxfId="1355" priority="946" operator="lessThan">
      <formula>7</formula>
    </cfRule>
    <cfRule type="cellIs" dxfId="1354" priority="947" operator="between">
      <formula>7</formula>
      <formula>14.99</formula>
    </cfRule>
    <cfRule type="cellIs" dxfId="1353" priority="948" operator="greaterThan">
      <formula>15</formula>
    </cfRule>
  </conditionalFormatting>
  <conditionalFormatting sqref="F140:S140">
    <cfRule type="cellIs" dxfId="1352" priority="1697" operator="equal">
      <formula>0</formula>
    </cfRule>
    <cfRule type="cellIs" dxfId="1351" priority="1698" operator="lessThan">
      <formula>7</formula>
    </cfRule>
    <cfRule type="cellIs" dxfId="1350" priority="1699" operator="between">
      <formula>7</formula>
      <formula>14.99</formula>
    </cfRule>
    <cfRule type="cellIs" dxfId="1349" priority="1700" operator="greaterThan">
      <formula>15</formula>
    </cfRule>
  </conditionalFormatting>
  <conditionalFormatting sqref="AV146">
    <cfRule type="cellIs" dxfId="1348" priority="941" operator="equal">
      <formula>0</formula>
    </cfRule>
    <cfRule type="cellIs" dxfId="1347" priority="942" operator="lessThan">
      <formula>7</formula>
    </cfRule>
    <cfRule type="cellIs" dxfId="1346" priority="943" operator="between">
      <formula>7</formula>
      <formula>14.99</formula>
    </cfRule>
    <cfRule type="cellIs" dxfId="1345" priority="944" operator="greaterThan">
      <formula>15</formula>
    </cfRule>
  </conditionalFormatting>
  <conditionalFormatting sqref="AV146">
    <cfRule type="cellIs" dxfId="1344" priority="937" operator="equal">
      <formula>0</formula>
    </cfRule>
    <cfRule type="cellIs" dxfId="1343" priority="938" operator="lessThan">
      <formula>7</formula>
    </cfRule>
    <cfRule type="cellIs" dxfId="1342" priority="939" operator="between">
      <formula>7</formula>
      <formula>14.99</formula>
    </cfRule>
    <cfRule type="cellIs" dxfId="1341" priority="940" operator="greaterThan">
      <formula>15</formula>
    </cfRule>
  </conditionalFormatting>
  <conditionalFormatting sqref="AR147:AU147">
    <cfRule type="cellIs" dxfId="1340" priority="933" operator="equal">
      <formula>0</formula>
    </cfRule>
    <cfRule type="cellIs" dxfId="1339" priority="934" operator="lessThan">
      <formula>7</formula>
    </cfRule>
    <cfRule type="cellIs" dxfId="1338" priority="935" operator="between">
      <formula>7</formula>
      <formula>14.99</formula>
    </cfRule>
    <cfRule type="cellIs" dxfId="1337" priority="936" operator="greaterThan">
      <formula>15</formula>
    </cfRule>
  </conditionalFormatting>
  <conditionalFormatting sqref="F141:S141">
    <cfRule type="cellIs" dxfId="1336" priority="1693" operator="equal">
      <formula>0</formula>
    </cfRule>
    <cfRule type="cellIs" dxfId="1335" priority="1694" operator="lessThan">
      <formula>7</formula>
    </cfRule>
    <cfRule type="cellIs" dxfId="1334" priority="1695" operator="between">
      <formula>7</formula>
      <formula>14.99</formula>
    </cfRule>
    <cfRule type="cellIs" dxfId="1333" priority="1696" operator="greaterThan">
      <formula>15</formula>
    </cfRule>
  </conditionalFormatting>
  <conditionalFormatting sqref="AV147">
    <cfRule type="cellIs" dxfId="1332" priority="929" operator="equal">
      <formula>0</formula>
    </cfRule>
    <cfRule type="cellIs" dxfId="1331" priority="930" operator="lessThan">
      <formula>7</formula>
    </cfRule>
    <cfRule type="cellIs" dxfId="1330" priority="931" operator="between">
      <formula>7</formula>
      <formula>14.99</formula>
    </cfRule>
    <cfRule type="cellIs" dxfId="1329" priority="932" operator="greaterThan">
      <formula>15</formula>
    </cfRule>
  </conditionalFormatting>
  <conditionalFormatting sqref="AV147">
    <cfRule type="cellIs" dxfId="1328" priority="925" operator="equal">
      <formula>0</formula>
    </cfRule>
    <cfRule type="cellIs" dxfId="1327" priority="926" operator="lessThan">
      <formula>7</formula>
    </cfRule>
    <cfRule type="cellIs" dxfId="1326" priority="927" operator="between">
      <formula>7</formula>
      <formula>14.99</formula>
    </cfRule>
    <cfRule type="cellIs" dxfId="1325" priority="928" operator="greaterThan">
      <formula>15</formula>
    </cfRule>
  </conditionalFormatting>
  <conditionalFormatting sqref="AS148:AT148">
    <cfRule type="cellIs" dxfId="1324" priority="921" operator="equal">
      <formula>0</formula>
    </cfRule>
    <cfRule type="cellIs" dxfId="1323" priority="922" operator="lessThan">
      <formula>7</formula>
    </cfRule>
    <cfRule type="cellIs" dxfId="1322" priority="923" operator="between">
      <formula>7</formula>
      <formula>14.99</formula>
    </cfRule>
    <cfRule type="cellIs" dxfId="1321" priority="924" operator="greaterThan">
      <formula>15</formula>
    </cfRule>
  </conditionalFormatting>
  <conditionalFormatting sqref="AV148">
    <cfRule type="cellIs" dxfId="1320" priority="917" operator="equal">
      <formula>0</formula>
    </cfRule>
    <cfRule type="cellIs" dxfId="1319" priority="918" operator="lessThan">
      <formula>7</formula>
    </cfRule>
    <cfRule type="cellIs" dxfId="1318" priority="919" operator="between">
      <formula>7</formula>
      <formula>14.99</formula>
    </cfRule>
    <cfRule type="cellIs" dxfId="1317" priority="920" operator="greaterThan">
      <formula>15</formula>
    </cfRule>
  </conditionalFormatting>
  <conditionalFormatting sqref="AV148">
    <cfRule type="cellIs" dxfId="1316" priority="913" operator="equal">
      <formula>0</formula>
    </cfRule>
    <cfRule type="cellIs" dxfId="1315" priority="914" operator="lessThan">
      <formula>7</formula>
    </cfRule>
    <cfRule type="cellIs" dxfId="1314" priority="915" operator="between">
      <formula>7</formula>
      <formula>14.99</formula>
    </cfRule>
    <cfRule type="cellIs" dxfId="1313" priority="916" operator="greaterThan">
      <formula>15</formula>
    </cfRule>
  </conditionalFormatting>
  <conditionalFormatting sqref="AR148">
    <cfRule type="cellIs" dxfId="1312" priority="905" operator="equal">
      <formula>0</formula>
    </cfRule>
    <cfRule type="cellIs" dxfId="1311" priority="906" operator="lessThan">
      <formula>7</formula>
    </cfRule>
    <cfRule type="cellIs" dxfId="1310" priority="907" operator="between">
      <formula>7</formula>
      <formula>14.99</formula>
    </cfRule>
    <cfRule type="cellIs" dxfId="1309" priority="908" operator="greaterThan">
      <formula>15</formula>
    </cfRule>
  </conditionalFormatting>
  <conditionalFormatting sqref="AU148">
    <cfRule type="cellIs" dxfId="1308" priority="901" operator="equal">
      <formula>0</formula>
    </cfRule>
    <cfRule type="cellIs" dxfId="1307" priority="902" operator="lessThan">
      <formula>7</formula>
    </cfRule>
    <cfRule type="cellIs" dxfId="1306" priority="903" operator="between">
      <formula>7</formula>
      <formula>14.99</formula>
    </cfRule>
    <cfRule type="cellIs" dxfId="1305" priority="904" operator="greaterThan">
      <formula>15</formula>
    </cfRule>
  </conditionalFormatting>
  <conditionalFormatting sqref="AU148">
    <cfRule type="cellIs" dxfId="1304" priority="897" operator="equal">
      <formula>0</formula>
    </cfRule>
    <cfRule type="cellIs" dxfId="1303" priority="898" operator="lessThan">
      <formula>7</formula>
    </cfRule>
    <cfRule type="cellIs" dxfId="1302" priority="899" operator="between">
      <formula>7</formula>
      <formula>14.99</formula>
    </cfRule>
    <cfRule type="cellIs" dxfId="1301" priority="900" operator="greaterThan">
      <formula>15</formula>
    </cfRule>
  </conditionalFormatting>
  <conditionalFormatting sqref="AM148">
    <cfRule type="cellIs" dxfId="1300" priority="893" operator="equal">
      <formula>0</formula>
    </cfRule>
    <cfRule type="cellIs" dxfId="1299" priority="894" operator="lessThan">
      <formula>7</formula>
    </cfRule>
    <cfRule type="cellIs" dxfId="1298" priority="895" operator="between">
      <formula>7</formula>
      <formula>14.99</formula>
    </cfRule>
    <cfRule type="cellIs" dxfId="1297" priority="896" operator="greaterThan">
      <formula>15</formula>
    </cfRule>
  </conditionalFormatting>
  <conditionalFormatting sqref="AM148">
    <cfRule type="cellIs" dxfId="1296" priority="889" operator="equal">
      <formula>0</formula>
    </cfRule>
    <cfRule type="cellIs" dxfId="1295" priority="890" operator="lessThan">
      <formula>7</formula>
    </cfRule>
    <cfRule type="cellIs" dxfId="1294" priority="891" operator="between">
      <formula>7</formula>
      <formula>14.99</formula>
    </cfRule>
    <cfRule type="cellIs" dxfId="1293" priority="892" operator="greaterThan">
      <formula>15</formula>
    </cfRule>
  </conditionalFormatting>
  <conditionalFormatting sqref="AK148">
    <cfRule type="cellIs" dxfId="1292" priority="885" operator="equal">
      <formula>0</formula>
    </cfRule>
    <cfRule type="cellIs" dxfId="1291" priority="886" operator="lessThan">
      <formula>7</formula>
    </cfRule>
    <cfRule type="cellIs" dxfId="1290" priority="887" operator="between">
      <formula>7</formula>
      <formula>14.99</formula>
    </cfRule>
    <cfRule type="cellIs" dxfId="1289" priority="888" operator="greaterThan">
      <formula>15</formula>
    </cfRule>
  </conditionalFormatting>
  <conditionalFormatting sqref="AK148">
    <cfRule type="cellIs" dxfId="1288" priority="881" operator="equal">
      <formula>0</formula>
    </cfRule>
    <cfRule type="cellIs" dxfId="1287" priority="882" operator="lessThan">
      <formula>7</formula>
    </cfRule>
    <cfRule type="cellIs" dxfId="1286" priority="883" operator="between">
      <formula>7</formula>
      <formula>14.99</formula>
    </cfRule>
    <cfRule type="cellIs" dxfId="1285" priority="884" operator="greaterThan">
      <formula>15</formula>
    </cfRule>
  </conditionalFormatting>
  <conditionalFormatting sqref="AN149:AP149 AL149">
    <cfRule type="cellIs" dxfId="1284" priority="877" operator="equal">
      <formula>0</formula>
    </cfRule>
    <cfRule type="cellIs" dxfId="1283" priority="878" operator="lessThan">
      <formula>7</formula>
    </cfRule>
    <cfRule type="cellIs" dxfId="1282" priority="879" operator="between">
      <formula>7</formula>
      <formula>14.99</formula>
    </cfRule>
    <cfRule type="cellIs" dxfId="1281" priority="880" operator="greaterThan">
      <formula>15</formula>
    </cfRule>
  </conditionalFormatting>
  <conditionalFormatting sqref="AS149:AT149">
    <cfRule type="cellIs" dxfId="1280" priority="873" operator="equal">
      <formula>0</formula>
    </cfRule>
    <cfRule type="cellIs" dxfId="1279" priority="874" operator="lessThan">
      <formula>7</formula>
    </cfRule>
    <cfRule type="cellIs" dxfId="1278" priority="875" operator="between">
      <formula>7</formula>
      <formula>14.99</formula>
    </cfRule>
    <cfRule type="cellIs" dxfId="1277" priority="876" operator="greaterThan">
      <formula>15</formula>
    </cfRule>
  </conditionalFormatting>
  <conditionalFormatting sqref="AV149">
    <cfRule type="cellIs" dxfId="1276" priority="869" operator="equal">
      <formula>0</formula>
    </cfRule>
    <cfRule type="cellIs" dxfId="1275" priority="870" operator="lessThan">
      <formula>7</formula>
    </cfRule>
    <cfRule type="cellIs" dxfId="1274" priority="871" operator="between">
      <formula>7</formula>
      <formula>14.99</formula>
    </cfRule>
    <cfRule type="cellIs" dxfId="1273" priority="872" operator="greaterThan">
      <formula>15</formula>
    </cfRule>
  </conditionalFormatting>
  <conditionalFormatting sqref="AV149">
    <cfRule type="cellIs" dxfId="1272" priority="865" operator="equal">
      <formula>0</formula>
    </cfRule>
    <cfRule type="cellIs" dxfId="1271" priority="866" operator="lessThan">
      <formula>7</formula>
    </cfRule>
    <cfRule type="cellIs" dxfId="1270" priority="867" operator="between">
      <formula>7</formula>
      <formula>14.99</formula>
    </cfRule>
    <cfRule type="cellIs" dxfId="1269" priority="868" operator="greaterThan">
      <formula>15</formula>
    </cfRule>
  </conditionalFormatting>
  <conditionalFormatting sqref="AR149">
    <cfRule type="cellIs" dxfId="1268" priority="861" operator="equal">
      <formula>0</formula>
    </cfRule>
    <cfRule type="cellIs" dxfId="1267" priority="862" operator="lessThan">
      <formula>7</formula>
    </cfRule>
    <cfRule type="cellIs" dxfId="1266" priority="863" operator="between">
      <formula>7</formula>
      <formula>14.99</formula>
    </cfRule>
    <cfRule type="cellIs" dxfId="1265" priority="864" operator="greaterThan">
      <formula>15</formula>
    </cfRule>
  </conditionalFormatting>
  <conditionalFormatting sqref="AR149">
    <cfRule type="cellIs" dxfId="1264" priority="857" operator="equal">
      <formula>0</formula>
    </cfRule>
    <cfRule type="cellIs" dxfId="1263" priority="858" operator="lessThan">
      <formula>7</formula>
    </cfRule>
    <cfRule type="cellIs" dxfId="1262" priority="859" operator="between">
      <formula>7</formula>
      <formula>14.99</formula>
    </cfRule>
    <cfRule type="cellIs" dxfId="1261" priority="860" operator="greaterThan">
      <formula>15</formula>
    </cfRule>
  </conditionalFormatting>
  <conditionalFormatting sqref="AU149">
    <cfRule type="cellIs" dxfId="1260" priority="853" operator="equal">
      <formula>0</formula>
    </cfRule>
    <cfRule type="cellIs" dxfId="1259" priority="854" operator="lessThan">
      <formula>7</formula>
    </cfRule>
    <cfRule type="cellIs" dxfId="1258" priority="855" operator="between">
      <formula>7</formula>
      <formula>14.99</formula>
    </cfRule>
    <cfRule type="cellIs" dxfId="1257" priority="856" operator="greaterThan">
      <formula>15</formula>
    </cfRule>
  </conditionalFormatting>
  <conditionalFormatting sqref="AU149">
    <cfRule type="cellIs" dxfId="1256" priority="849" operator="equal">
      <formula>0</formula>
    </cfRule>
    <cfRule type="cellIs" dxfId="1255" priority="850" operator="lessThan">
      <formula>7</formula>
    </cfRule>
    <cfRule type="cellIs" dxfId="1254" priority="851" operator="between">
      <formula>7</formula>
      <formula>14.99</formula>
    </cfRule>
    <cfRule type="cellIs" dxfId="1253" priority="852" operator="greaterThan">
      <formula>15</formula>
    </cfRule>
  </conditionalFormatting>
  <conditionalFormatting sqref="AM149">
    <cfRule type="cellIs" dxfId="1252" priority="845" operator="equal">
      <formula>0</formula>
    </cfRule>
    <cfRule type="cellIs" dxfId="1251" priority="846" operator="lessThan">
      <formula>7</formula>
    </cfRule>
    <cfRule type="cellIs" dxfId="1250" priority="847" operator="between">
      <formula>7</formula>
      <formula>14.99</formula>
    </cfRule>
    <cfRule type="cellIs" dxfId="1249" priority="848" operator="greaterThan">
      <formula>15</formula>
    </cfRule>
  </conditionalFormatting>
  <conditionalFormatting sqref="AK149">
    <cfRule type="cellIs" dxfId="1248" priority="837" operator="equal">
      <formula>0</formula>
    </cfRule>
    <cfRule type="cellIs" dxfId="1247" priority="838" operator="lessThan">
      <formula>7</formula>
    </cfRule>
    <cfRule type="cellIs" dxfId="1246" priority="839" operator="between">
      <formula>7</formula>
      <formula>14.99</formula>
    </cfRule>
    <cfRule type="cellIs" dxfId="1245" priority="840" operator="greaterThan">
      <formula>15</formula>
    </cfRule>
  </conditionalFormatting>
  <conditionalFormatting sqref="AK149">
    <cfRule type="cellIs" dxfId="1244" priority="833" operator="equal">
      <formula>0</formula>
    </cfRule>
    <cfRule type="cellIs" dxfId="1243" priority="834" operator="lessThan">
      <formula>7</formula>
    </cfRule>
    <cfRule type="cellIs" dxfId="1242" priority="835" operator="between">
      <formula>7</formula>
      <formula>14.99</formula>
    </cfRule>
    <cfRule type="cellIs" dxfId="1241" priority="836" operator="greaterThan">
      <formula>15</formula>
    </cfRule>
  </conditionalFormatting>
  <conditionalFormatting sqref="AT150 AL150 U150:V150 AB150:AF150">
    <cfRule type="cellIs" dxfId="1240" priority="829" operator="equal">
      <formula>0</formula>
    </cfRule>
    <cfRule type="cellIs" dxfId="1239" priority="830" operator="lessThan">
      <formula>7</formula>
    </cfRule>
    <cfRule type="cellIs" dxfId="1238" priority="831" operator="between">
      <formula>7</formula>
      <formula>14.99</formula>
    </cfRule>
    <cfRule type="cellIs" dxfId="1237" priority="832" operator="greaterThan">
      <formula>15</formula>
    </cfRule>
  </conditionalFormatting>
  <conditionalFormatting sqref="W150">
    <cfRule type="cellIs" dxfId="1236" priority="825" operator="equal">
      <formula>0</formula>
    </cfRule>
    <cfRule type="cellIs" dxfId="1235" priority="826" operator="lessThan">
      <formula>7</formula>
    </cfRule>
    <cfRule type="cellIs" dxfId="1234" priority="827" operator="between">
      <formula>7</formula>
      <formula>14.99</formula>
    </cfRule>
    <cfRule type="cellIs" dxfId="1233" priority="828" operator="greaterThan">
      <formula>15</formula>
    </cfRule>
  </conditionalFormatting>
  <conditionalFormatting sqref="X150">
    <cfRule type="cellIs" dxfId="1232" priority="821" operator="equal">
      <formula>0</formula>
    </cfRule>
    <cfRule type="cellIs" dxfId="1231" priority="822" operator="lessThan">
      <formula>7</formula>
    </cfRule>
    <cfRule type="cellIs" dxfId="1230" priority="823" operator="between">
      <formula>7</formula>
      <formula>14.99</formula>
    </cfRule>
    <cfRule type="cellIs" dxfId="1229" priority="824" operator="greaterThan">
      <formula>15</formula>
    </cfRule>
  </conditionalFormatting>
  <conditionalFormatting sqref="Y150">
    <cfRule type="cellIs" dxfId="1228" priority="817" operator="equal">
      <formula>0</formula>
    </cfRule>
    <cfRule type="cellIs" dxfId="1227" priority="818" operator="lessThan">
      <formula>7</formula>
    </cfRule>
    <cfRule type="cellIs" dxfId="1226" priority="819" operator="between">
      <formula>7</formula>
      <formula>14.99</formula>
    </cfRule>
    <cfRule type="cellIs" dxfId="1225" priority="820" operator="greaterThan">
      <formula>15</formula>
    </cfRule>
  </conditionalFormatting>
  <conditionalFormatting sqref="Z150">
    <cfRule type="cellIs" dxfId="1224" priority="813" operator="equal">
      <formula>0</formula>
    </cfRule>
    <cfRule type="cellIs" dxfId="1223" priority="814" operator="lessThan">
      <formula>7</formula>
    </cfRule>
    <cfRule type="cellIs" dxfId="1222" priority="815" operator="between">
      <formula>7</formula>
      <formula>14.99</formula>
    </cfRule>
    <cfRule type="cellIs" dxfId="1221" priority="816" operator="greaterThan">
      <formula>15</formula>
    </cfRule>
  </conditionalFormatting>
  <conditionalFormatting sqref="AA150">
    <cfRule type="cellIs" dxfId="1220" priority="809" operator="equal">
      <formula>0</formula>
    </cfRule>
    <cfRule type="cellIs" dxfId="1219" priority="810" operator="lessThan">
      <formula>7</formula>
    </cfRule>
    <cfRule type="cellIs" dxfId="1218" priority="811" operator="between">
      <formula>7</formula>
      <formula>14.99</formula>
    </cfRule>
    <cfRule type="cellIs" dxfId="1217" priority="812" operator="greaterThan">
      <formula>15</formula>
    </cfRule>
  </conditionalFormatting>
  <conditionalFormatting sqref="AH150">
    <cfRule type="cellIs" dxfId="1216" priority="801" operator="equal">
      <formula>0</formula>
    </cfRule>
    <cfRule type="cellIs" dxfId="1215" priority="802" operator="lessThan">
      <formula>7</formula>
    </cfRule>
    <cfRule type="cellIs" dxfId="1214" priority="803" operator="between">
      <formula>7</formula>
      <formula>14.99</formula>
    </cfRule>
    <cfRule type="cellIs" dxfId="1213" priority="804" operator="greaterThan">
      <formula>15</formula>
    </cfRule>
  </conditionalFormatting>
  <conditionalFormatting sqref="AI150">
    <cfRule type="cellIs" dxfId="1212" priority="797" operator="equal">
      <formula>0</formula>
    </cfRule>
    <cfRule type="cellIs" dxfId="1211" priority="798" operator="lessThan">
      <formula>7</formula>
    </cfRule>
    <cfRule type="cellIs" dxfId="1210" priority="799" operator="between">
      <formula>7</formula>
      <formula>14.99</formula>
    </cfRule>
    <cfRule type="cellIs" dxfId="1209" priority="800" operator="greaterThan">
      <formula>15</formula>
    </cfRule>
  </conditionalFormatting>
  <conditionalFormatting sqref="AJ150">
    <cfRule type="cellIs" dxfId="1208" priority="793" operator="equal">
      <formula>0</formula>
    </cfRule>
    <cfRule type="cellIs" dxfId="1207" priority="794" operator="lessThan">
      <formula>7</formula>
    </cfRule>
    <cfRule type="cellIs" dxfId="1206" priority="795" operator="between">
      <formula>7</formula>
      <formula>14.99</formula>
    </cfRule>
    <cfRule type="cellIs" dxfId="1205" priority="796" operator="greaterThan">
      <formula>15</formula>
    </cfRule>
  </conditionalFormatting>
  <conditionalFormatting sqref="AK150">
    <cfRule type="cellIs" dxfId="1204" priority="789" operator="equal">
      <formula>0</formula>
    </cfRule>
    <cfRule type="cellIs" dxfId="1203" priority="790" operator="lessThan">
      <formula>7</formula>
    </cfRule>
    <cfRule type="cellIs" dxfId="1202" priority="791" operator="between">
      <formula>7</formula>
      <formula>14.99</formula>
    </cfRule>
    <cfRule type="cellIs" dxfId="1201" priority="792" operator="greaterThan">
      <formula>15</formula>
    </cfRule>
  </conditionalFormatting>
  <conditionalFormatting sqref="AM150">
    <cfRule type="cellIs" dxfId="1200" priority="785" operator="equal">
      <formula>0</formula>
    </cfRule>
    <cfRule type="cellIs" dxfId="1199" priority="786" operator="lessThan">
      <formula>7</formula>
    </cfRule>
    <cfRule type="cellIs" dxfId="1198" priority="787" operator="between">
      <formula>7</formula>
      <formula>14.99</formula>
    </cfRule>
    <cfRule type="cellIs" dxfId="1197" priority="788" operator="greaterThan">
      <formula>15</formula>
    </cfRule>
  </conditionalFormatting>
  <conditionalFormatting sqref="AN150">
    <cfRule type="cellIs" dxfId="1196" priority="781" operator="equal">
      <formula>0</formula>
    </cfRule>
    <cfRule type="cellIs" dxfId="1195" priority="782" operator="lessThan">
      <formula>7</formula>
    </cfRule>
    <cfRule type="cellIs" dxfId="1194" priority="783" operator="between">
      <formula>7</formula>
      <formula>14.99</formula>
    </cfRule>
    <cfRule type="cellIs" dxfId="1193" priority="784" operator="greaterThan">
      <formula>15</formula>
    </cfRule>
  </conditionalFormatting>
  <conditionalFormatting sqref="AO150">
    <cfRule type="cellIs" dxfId="1192" priority="777" operator="equal">
      <formula>0</formula>
    </cfRule>
    <cfRule type="cellIs" dxfId="1191" priority="778" operator="lessThan">
      <formula>7</formula>
    </cfRule>
    <cfRule type="cellIs" dxfId="1190" priority="779" operator="between">
      <formula>7</formula>
      <formula>14.99</formula>
    </cfRule>
    <cfRule type="cellIs" dxfId="1189" priority="780" operator="greaterThan">
      <formula>15</formula>
    </cfRule>
  </conditionalFormatting>
  <conditionalFormatting sqref="AP150">
    <cfRule type="cellIs" dxfId="1188" priority="773" operator="equal">
      <formula>0</formula>
    </cfRule>
    <cfRule type="cellIs" dxfId="1187" priority="774" operator="lessThan">
      <formula>7</formula>
    </cfRule>
    <cfRule type="cellIs" dxfId="1186" priority="775" operator="between">
      <formula>7</formula>
      <formula>14.99</formula>
    </cfRule>
    <cfRule type="cellIs" dxfId="1185" priority="776" operator="greaterThan">
      <formula>15</formula>
    </cfRule>
  </conditionalFormatting>
  <conditionalFormatting sqref="AR150">
    <cfRule type="cellIs" dxfId="1184" priority="769" operator="equal">
      <formula>0</formula>
    </cfRule>
    <cfRule type="cellIs" dxfId="1183" priority="770" operator="lessThan">
      <formula>7</formula>
    </cfRule>
    <cfRule type="cellIs" dxfId="1182" priority="771" operator="between">
      <formula>7</formula>
      <formula>14.99</formula>
    </cfRule>
    <cfRule type="cellIs" dxfId="1181" priority="772" operator="greaterThan">
      <formula>15</formula>
    </cfRule>
  </conditionalFormatting>
  <conditionalFormatting sqref="AS150">
    <cfRule type="cellIs" dxfId="1180" priority="765" operator="equal">
      <formula>0</formula>
    </cfRule>
    <cfRule type="cellIs" dxfId="1179" priority="766" operator="lessThan">
      <formula>7</formula>
    </cfRule>
    <cfRule type="cellIs" dxfId="1178" priority="767" operator="between">
      <formula>7</formula>
      <formula>14.99</formula>
    </cfRule>
    <cfRule type="cellIs" dxfId="1177" priority="768" operator="greaterThan">
      <formula>15</formula>
    </cfRule>
  </conditionalFormatting>
  <conditionalFormatting sqref="AU150">
    <cfRule type="cellIs" dxfId="1176" priority="761" operator="equal">
      <formula>0</formula>
    </cfRule>
    <cfRule type="cellIs" dxfId="1175" priority="762" operator="lessThan">
      <formula>7</formula>
    </cfRule>
    <cfRule type="cellIs" dxfId="1174" priority="763" operator="between">
      <formula>7</formula>
      <formula>14.99</formula>
    </cfRule>
    <cfRule type="cellIs" dxfId="1173" priority="764" operator="greaterThan">
      <formula>15</formula>
    </cfRule>
  </conditionalFormatting>
  <conditionalFormatting sqref="AV150">
    <cfRule type="cellIs" dxfId="1172" priority="757" operator="equal">
      <formula>0</formula>
    </cfRule>
    <cfRule type="cellIs" dxfId="1171" priority="758" operator="lessThan">
      <formula>7</formula>
    </cfRule>
    <cfRule type="cellIs" dxfId="1170" priority="759" operator="between">
      <formula>7</formula>
      <formula>14.99</formula>
    </cfRule>
    <cfRule type="cellIs" dxfId="1169" priority="760" operator="greaterThan">
      <formula>15</formula>
    </cfRule>
  </conditionalFormatting>
  <conditionalFormatting sqref="U150:AP150 AR150:AV150">
    <cfRule type="cellIs" dxfId="1168" priority="753" operator="equal">
      <formula>0</formula>
    </cfRule>
    <cfRule type="cellIs" dxfId="1167" priority="754" operator="lessThan">
      <formula>7</formula>
    </cfRule>
    <cfRule type="cellIs" dxfId="1166" priority="755" operator="between">
      <formula>7</formula>
      <formula>14.99</formula>
    </cfRule>
    <cfRule type="cellIs" dxfId="1165" priority="756" operator="greaterThan">
      <formula>15</formula>
    </cfRule>
  </conditionalFormatting>
  <conditionalFormatting sqref="AT151 AL151 U151:V151 AB151:AF151">
    <cfRule type="cellIs" dxfId="1164" priority="749" operator="equal">
      <formula>0</formula>
    </cfRule>
    <cfRule type="cellIs" dxfId="1163" priority="750" operator="lessThan">
      <formula>7</formula>
    </cfRule>
    <cfRule type="cellIs" dxfId="1162" priority="751" operator="between">
      <formula>7</formula>
      <formula>14.99</formula>
    </cfRule>
    <cfRule type="cellIs" dxfId="1161" priority="752" operator="greaterThan">
      <formula>15</formula>
    </cfRule>
  </conditionalFormatting>
  <conditionalFormatting sqref="W151">
    <cfRule type="cellIs" dxfId="1160" priority="745" operator="equal">
      <formula>0</formula>
    </cfRule>
    <cfRule type="cellIs" dxfId="1159" priority="746" operator="lessThan">
      <formula>7</formula>
    </cfRule>
    <cfRule type="cellIs" dxfId="1158" priority="747" operator="between">
      <formula>7</formula>
      <formula>14.99</formula>
    </cfRule>
    <cfRule type="cellIs" dxfId="1157" priority="748" operator="greaterThan">
      <formula>15</formula>
    </cfRule>
  </conditionalFormatting>
  <conditionalFormatting sqref="X151">
    <cfRule type="cellIs" dxfId="1156" priority="741" operator="equal">
      <formula>0</formula>
    </cfRule>
    <cfRule type="cellIs" dxfId="1155" priority="742" operator="lessThan">
      <formula>7</formula>
    </cfRule>
    <cfRule type="cellIs" dxfId="1154" priority="743" operator="between">
      <formula>7</formula>
      <formula>14.99</formula>
    </cfRule>
    <cfRule type="cellIs" dxfId="1153" priority="744" operator="greaterThan">
      <formula>15</formula>
    </cfRule>
  </conditionalFormatting>
  <conditionalFormatting sqref="Y151">
    <cfRule type="cellIs" dxfId="1152" priority="737" operator="equal">
      <formula>0</formula>
    </cfRule>
    <cfRule type="cellIs" dxfId="1151" priority="738" operator="lessThan">
      <formula>7</formula>
    </cfRule>
    <cfRule type="cellIs" dxfId="1150" priority="739" operator="between">
      <formula>7</formula>
      <formula>14.99</formula>
    </cfRule>
    <cfRule type="cellIs" dxfId="1149" priority="740" operator="greaterThan">
      <formula>15</formula>
    </cfRule>
  </conditionalFormatting>
  <conditionalFormatting sqref="Z151">
    <cfRule type="cellIs" dxfId="1148" priority="733" operator="equal">
      <formula>0</formula>
    </cfRule>
    <cfRule type="cellIs" dxfId="1147" priority="734" operator="lessThan">
      <formula>7</formula>
    </cfRule>
    <cfRule type="cellIs" dxfId="1146" priority="735" operator="between">
      <formula>7</formula>
      <formula>14.99</formula>
    </cfRule>
    <cfRule type="cellIs" dxfId="1145" priority="736" operator="greaterThan">
      <formula>15</formula>
    </cfRule>
  </conditionalFormatting>
  <conditionalFormatting sqref="AA151">
    <cfRule type="cellIs" dxfId="1144" priority="729" operator="equal">
      <formula>0</formula>
    </cfRule>
    <cfRule type="cellIs" dxfId="1143" priority="730" operator="lessThan">
      <formula>7</formula>
    </cfRule>
    <cfRule type="cellIs" dxfId="1142" priority="731" operator="between">
      <formula>7</formula>
      <formula>14.99</formula>
    </cfRule>
    <cfRule type="cellIs" dxfId="1141" priority="732" operator="greaterThan">
      <formula>15</formula>
    </cfRule>
  </conditionalFormatting>
  <conditionalFormatting sqref="AG151">
    <cfRule type="cellIs" dxfId="1140" priority="725" operator="equal">
      <formula>0</formula>
    </cfRule>
    <cfRule type="cellIs" dxfId="1139" priority="726" operator="lessThan">
      <formula>7</formula>
    </cfRule>
    <cfRule type="cellIs" dxfId="1138" priority="727" operator="between">
      <formula>7</formula>
      <formula>14.99</formula>
    </cfRule>
    <cfRule type="cellIs" dxfId="1137" priority="728" operator="greaterThan">
      <formula>15</formula>
    </cfRule>
  </conditionalFormatting>
  <conditionalFormatting sqref="AH151">
    <cfRule type="cellIs" dxfId="1136" priority="721" operator="equal">
      <formula>0</formula>
    </cfRule>
    <cfRule type="cellIs" dxfId="1135" priority="722" operator="lessThan">
      <formula>7</formula>
    </cfRule>
    <cfRule type="cellIs" dxfId="1134" priority="723" operator="between">
      <formula>7</formula>
      <formula>14.99</formula>
    </cfRule>
    <cfRule type="cellIs" dxfId="1133" priority="724" operator="greaterThan">
      <formula>15</formula>
    </cfRule>
  </conditionalFormatting>
  <conditionalFormatting sqref="AI151">
    <cfRule type="cellIs" dxfId="1132" priority="717" operator="equal">
      <formula>0</formula>
    </cfRule>
    <cfRule type="cellIs" dxfId="1131" priority="718" operator="lessThan">
      <formula>7</formula>
    </cfRule>
    <cfRule type="cellIs" dxfId="1130" priority="719" operator="between">
      <formula>7</formula>
      <formula>14.99</formula>
    </cfRule>
    <cfRule type="cellIs" dxfId="1129" priority="720" operator="greaterThan">
      <formula>15</formula>
    </cfRule>
  </conditionalFormatting>
  <conditionalFormatting sqref="AJ151">
    <cfRule type="cellIs" dxfId="1128" priority="713" operator="equal">
      <formula>0</formula>
    </cfRule>
    <cfRule type="cellIs" dxfId="1127" priority="714" operator="lessThan">
      <formula>7</formula>
    </cfRule>
    <cfRule type="cellIs" dxfId="1126" priority="715" operator="between">
      <formula>7</formula>
      <formula>14.99</formula>
    </cfRule>
    <cfRule type="cellIs" dxfId="1125" priority="716" operator="greaterThan">
      <formula>15</formula>
    </cfRule>
  </conditionalFormatting>
  <conditionalFormatting sqref="AK151">
    <cfRule type="cellIs" dxfId="1124" priority="709" operator="equal">
      <formula>0</formula>
    </cfRule>
    <cfRule type="cellIs" dxfId="1123" priority="710" operator="lessThan">
      <formula>7</formula>
    </cfRule>
    <cfRule type="cellIs" dxfId="1122" priority="711" operator="between">
      <formula>7</formula>
      <formula>14.99</formula>
    </cfRule>
    <cfRule type="cellIs" dxfId="1121" priority="712" operator="greaterThan">
      <formula>15</formula>
    </cfRule>
  </conditionalFormatting>
  <conditionalFormatting sqref="AM151">
    <cfRule type="cellIs" dxfId="1120" priority="705" operator="equal">
      <formula>0</formula>
    </cfRule>
    <cfRule type="cellIs" dxfId="1119" priority="706" operator="lessThan">
      <formula>7</formula>
    </cfRule>
    <cfRule type="cellIs" dxfId="1118" priority="707" operator="between">
      <formula>7</formula>
      <formula>14.99</formula>
    </cfRule>
    <cfRule type="cellIs" dxfId="1117" priority="708" operator="greaterThan">
      <formula>15</formula>
    </cfRule>
  </conditionalFormatting>
  <conditionalFormatting sqref="AN151">
    <cfRule type="cellIs" dxfId="1116" priority="701" operator="equal">
      <formula>0</formula>
    </cfRule>
    <cfRule type="cellIs" dxfId="1115" priority="702" operator="lessThan">
      <formula>7</formula>
    </cfRule>
    <cfRule type="cellIs" dxfId="1114" priority="703" operator="between">
      <formula>7</formula>
      <formula>14.99</formula>
    </cfRule>
    <cfRule type="cellIs" dxfId="1113" priority="704" operator="greaterThan">
      <formula>15</formula>
    </cfRule>
  </conditionalFormatting>
  <conditionalFormatting sqref="AO151">
    <cfRule type="cellIs" dxfId="1112" priority="697" operator="equal">
      <formula>0</formula>
    </cfRule>
    <cfRule type="cellIs" dxfId="1111" priority="698" operator="lessThan">
      <formula>7</formula>
    </cfRule>
    <cfRule type="cellIs" dxfId="1110" priority="699" operator="between">
      <formula>7</formula>
      <formula>14.99</formula>
    </cfRule>
    <cfRule type="cellIs" dxfId="1109" priority="700" operator="greaterThan">
      <formula>15</formula>
    </cfRule>
  </conditionalFormatting>
  <conditionalFormatting sqref="AP151">
    <cfRule type="cellIs" dxfId="1108" priority="693" operator="equal">
      <formula>0</formula>
    </cfRule>
    <cfRule type="cellIs" dxfId="1107" priority="694" operator="lessThan">
      <formula>7</formula>
    </cfRule>
    <cfRule type="cellIs" dxfId="1106" priority="695" operator="between">
      <formula>7</formula>
      <formula>14.99</formula>
    </cfRule>
    <cfRule type="cellIs" dxfId="1105" priority="696" operator="greaterThan">
      <formula>15</formula>
    </cfRule>
  </conditionalFormatting>
  <conditionalFormatting sqref="AR151">
    <cfRule type="cellIs" dxfId="1104" priority="689" operator="equal">
      <formula>0</formula>
    </cfRule>
    <cfRule type="cellIs" dxfId="1103" priority="690" operator="lessThan">
      <formula>7</formula>
    </cfRule>
    <cfRule type="cellIs" dxfId="1102" priority="691" operator="between">
      <formula>7</formula>
      <formula>14.99</formula>
    </cfRule>
    <cfRule type="cellIs" dxfId="1101" priority="692" operator="greaterThan">
      <formula>15</formula>
    </cfRule>
  </conditionalFormatting>
  <conditionalFormatting sqref="AS151">
    <cfRule type="cellIs" dxfId="1100" priority="685" operator="equal">
      <formula>0</formula>
    </cfRule>
    <cfRule type="cellIs" dxfId="1099" priority="686" operator="lessThan">
      <formula>7</formula>
    </cfRule>
    <cfRule type="cellIs" dxfId="1098" priority="687" operator="between">
      <formula>7</formula>
      <formula>14.99</formula>
    </cfRule>
    <cfRule type="cellIs" dxfId="1097" priority="688" operator="greaterThan">
      <formula>15</formula>
    </cfRule>
  </conditionalFormatting>
  <conditionalFormatting sqref="AU151">
    <cfRule type="cellIs" dxfId="1096" priority="681" operator="equal">
      <formula>0</formula>
    </cfRule>
    <cfRule type="cellIs" dxfId="1095" priority="682" operator="lessThan">
      <formula>7</formula>
    </cfRule>
    <cfRule type="cellIs" dxfId="1094" priority="683" operator="between">
      <formula>7</formula>
      <formula>14.99</formula>
    </cfRule>
    <cfRule type="cellIs" dxfId="1093" priority="684" operator="greaterThan">
      <formula>15</formula>
    </cfRule>
  </conditionalFormatting>
  <conditionalFormatting sqref="AV151">
    <cfRule type="cellIs" dxfId="1092" priority="677" operator="equal">
      <formula>0</formula>
    </cfRule>
    <cfRule type="cellIs" dxfId="1091" priority="678" operator="lessThan">
      <formula>7</formula>
    </cfRule>
    <cfRule type="cellIs" dxfId="1090" priority="679" operator="between">
      <formula>7</formula>
      <formula>14.99</formula>
    </cfRule>
    <cfRule type="cellIs" dxfId="1089" priority="680" operator="greaterThan">
      <formula>15</formula>
    </cfRule>
  </conditionalFormatting>
  <conditionalFormatting sqref="U151:AP151 AR151:AV151">
    <cfRule type="cellIs" dxfId="1088" priority="673" operator="equal">
      <formula>0</formula>
    </cfRule>
    <cfRule type="cellIs" dxfId="1087" priority="674" operator="lessThan">
      <formula>7</formula>
    </cfRule>
    <cfRule type="cellIs" dxfId="1086" priority="675" operator="between">
      <formula>7</formula>
      <formula>14.99</formula>
    </cfRule>
    <cfRule type="cellIs" dxfId="1085" priority="676" operator="greaterThan">
      <formula>15</formula>
    </cfRule>
  </conditionalFormatting>
  <conditionalFormatting sqref="AG152">
    <cfRule type="cellIs" dxfId="1084" priority="669" operator="equal">
      <formula>0</formula>
    </cfRule>
    <cfRule type="cellIs" dxfId="1083" priority="670" operator="lessThan">
      <formula>7</formula>
    </cfRule>
    <cfRule type="cellIs" dxfId="1082" priority="671" operator="between">
      <formula>7</formula>
      <formula>14.99</formula>
    </cfRule>
    <cfRule type="cellIs" dxfId="1081" priority="672" operator="greaterThan">
      <formula>15</formula>
    </cfRule>
  </conditionalFormatting>
  <conditionalFormatting sqref="AG152">
    <cfRule type="cellIs" dxfId="1080" priority="665" operator="equal">
      <formula>0</formula>
    </cfRule>
    <cfRule type="cellIs" dxfId="1079" priority="666" operator="lessThan">
      <formula>7</formula>
    </cfRule>
    <cfRule type="cellIs" dxfId="1078" priority="667" operator="between">
      <formula>7</formula>
      <formula>14.99</formula>
    </cfRule>
    <cfRule type="cellIs" dxfId="1077" priority="668" operator="greaterThan">
      <formula>15</formula>
    </cfRule>
  </conditionalFormatting>
  <conditionalFormatting sqref="AH152">
    <cfRule type="cellIs" dxfId="1076" priority="661" operator="equal">
      <formula>0</formula>
    </cfRule>
    <cfRule type="cellIs" dxfId="1075" priority="662" operator="lessThan">
      <formula>7</formula>
    </cfRule>
    <cfRule type="cellIs" dxfId="1074" priority="663" operator="between">
      <formula>7</formula>
      <formula>14.99</formula>
    </cfRule>
    <cfRule type="cellIs" dxfId="1073" priority="664" operator="greaterThan">
      <formula>15</formula>
    </cfRule>
  </conditionalFormatting>
  <conditionalFormatting sqref="AI152">
    <cfRule type="cellIs" dxfId="1072" priority="653" operator="equal">
      <formula>0</formula>
    </cfRule>
    <cfRule type="cellIs" dxfId="1071" priority="654" operator="lessThan">
      <formula>7</formula>
    </cfRule>
    <cfRule type="cellIs" dxfId="1070" priority="655" operator="between">
      <formula>7</formula>
      <formula>14.99</formula>
    </cfRule>
    <cfRule type="cellIs" dxfId="1069" priority="656" operator="greaterThan">
      <formula>15</formula>
    </cfRule>
  </conditionalFormatting>
  <conditionalFormatting sqref="AI152">
    <cfRule type="cellIs" dxfId="1068" priority="649" operator="equal">
      <formula>0</formula>
    </cfRule>
    <cfRule type="cellIs" dxfId="1067" priority="650" operator="lessThan">
      <formula>7</formula>
    </cfRule>
    <cfRule type="cellIs" dxfId="1066" priority="651" operator="between">
      <formula>7</formula>
      <formula>14.99</formula>
    </cfRule>
    <cfRule type="cellIs" dxfId="1065" priority="652" operator="greaterThan">
      <formula>15</formula>
    </cfRule>
  </conditionalFormatting>
  <conditionalFormatting sqref="AJ152">
    <cfRule type="cellIs" dxfId="1064" priority="645" operator="equal">
      <formula>0</formula>
    </cfRule>
    <cfRule type="cellIs" dxfId="1063" priority="646" operator="lessThan">
      <formula>7</formula>
    </cfRule>
    <cfRule type="cellIs" dxfId="1062" priority="647" operator="between">
      <formula>7</formula>
      <formula>14.99</formula>
    </cfRule>
    <cfRule type="cellIs" dxfId="1061" priority="648" operator="greaterThan">
      <formula>15</formula>
    </cfRule>
  </conditionalFormatting>
  <conditionalFormatting sqref="H150:S150">
    <cfRule type="cellIs" dxfId="1060" priority="1689" operator="equal">
      <formula>0</formula>
    </cfRule>
    <cfRule type="cellIs" dxfId="1059" priority="1690" operator="lessThan">
      <formula>7</formula>
    </cfRule>
    <cfRule type="cellIs" dxfId="1058" priority="1691" operator="between">
      <formula>7</formula>
      <formula>14.99</formula>
    </cfRule>
    <cfRule type="cellIs" dxfId="1057" priority="1692" operator="greaterThan">
      <formula>15</formula>
    </cfRule>
  </conditionalFormatting>
  <conditionalFormatting sqref="AM152">
    <cfRule type="cellIs" dxfId="1056" priority="637" operator="equal">
      <formula>0</formula>
    </cfRule>
    <cfRule type="cellIs" dxfId="1055" priority="638" operator="lessThan">
      <formula>7</formula>
    </cfRule>
    <cfRule type="cellIs" dxfId="1054" priority="639" operator="between">
      <formula>7</formula>
      <formula>14.99</formula>
    </cfRule>
    <cfRule type="cellIs" dxfId="1053" priority="640" operator="greaterThan">
      <formula>15</formula>
    </cfRule>
  </conditionalFormatting>
  <conditionalFormatting sqref="AM152">
    <cfRule type="cellIs" dxfId="1052" priority="633" operator="equal">
      <formula>0</formula>
    </cfRule>
    <cfRule type="cellIs" dxfId="1051" priority="634" operator="lessThan">
      <formula>7</formula>
    </cfRule>
    <cfRule type="cellIs" dxfId="1050" priority="635" operator="between">
      <formula>7</formula>
      <formula>14.99</formula>
    </cfRule>
    <cfRule type="cellIs" dxfId="1049" priority="636" operator="greaterThan">
      <formula>15</formula>
    </cfRule>
  </conditionalFormatting>
  <conditionalFormatting sqref="AO152">
    <cfRule type="cellIs" dxfId="1048" priority="629" operator="equal">
      <formula>0</formula>
    </cfRule>
    <cfRule type="cellIs" dxfId="1047" priority="630" operator="lessThan">
      <formula>7</formula>
    </cfRule>
    <cfRule type="cellIs" dxfId="1046" priority="631" operator="between">
      <formula>7</formula>
      <formula>14.99</formula>
    </cfRule>
    <cfRule type="cellIs" dxfId="1045" priority="632" operator="greaterThan">
      <formula>15</formula>
    </cfRule>
  </conditionalFormatting>
  <conditionalFormatting sqref="AO152">
    <cfRule type="cellIs" dxfId="1044" priority="625" operator="equal">
      <formula>0</formula>
    </cfRule>
    <cfRule type="cellIs" dxfId="1043" priority="626" operator="lessThan">
      <formula>7</formula>
    </cfRule>
    <cfRule type="cellIs" dxfId="1042" priority="627" operator="between">
      <formula>7</formula>
      <formula>14.99</formula>
    </cfRule>
    <cfRule type="cellIs" dxfId="1041" priority="628" operator="greaterThan">
      <formula>15</formula>
    </cfRule>
  </conditionalFormatting>
  <conditionalFormatting sqref="AR152">
    <cfRule type="cellIs" dxfId="1040" priority="617" operator="equal">
      <formula>0</formula>
    </cfRule>
    <cfRule type="cellIs" dxfId="1039" priority="618" operator="lessThan">
      <formula>7</formula>
    </cfRule>
    <cfRule type="cellIs" dxfId="1038" priority="619" operator="between">
      <formula>7</formula>
      <formula>14.99</formula>
    </cfRule>
    <cfRule type="cellIs" dxfId="1037" priority="620" operator="greaterThan">
      <formula>15</formula>
    </cfRule>
  </conditionalFormatting>
  <conditionalFormatting sqref="AU152">
    <cfRule type="cellIs" dxfId="1036" priority="613" operator="equal">
      <formula>0</formula>
    </cfRule>
    <cfRule type="cellIs" dxfId="1035" priority="614" operator="lessThan">
      <formula>7</formula>
    </cfRule>
    <cfRule type="cellIs" dxfId="1034" priority="615" operator="between">
      <formula>7</formula>
      <formula>14.99</formula>
    </cfRule>
    <cfRule type="cellIs" dxfId="1033" priority="616" operator="greaterThan">
      <formula>15</formula>
    </cfRule>
  </conditionalFormatting>
  <conditionalFormatting sqref="AU152">
    <cfRule type="cellIs" dxfId="1032" priority="609" operator="equal">
      <formula>0</formula>
    </cfRule>
    <cfRule type="cellIs" dxfId="1031" priority="610" operator="lessThan">
      <formula>7</formula>
    </cfRule>
    <cfRule type="cellIs" dxfId="1030" priority="611" operator="between">
      <formula>7</formula>
      <formula>14.99</formula>
    </cfRule>
    <cfRule type="cellIs" dxfId="1029" priority="612" operator="greaterThan">
      <formula>15</formula>
    </cfRule>
  </conditionalFormatting>
  <conditionalFormatting sqref="AV152">
    <cfRule type="cellIs" dxfId="1028" priority="605" operator="equal">
      <formula>0</formula>
    </cfRule>
    <cfRule type="cellIs" dxfId="1027" priority="606" operator="lessThan">
      <formula>7</formula>
    </cfRule>
    <cfRule type="cellIs" dxfId="1026" priority="607" operator="between">
      <formula>7</formula>
      <formula>14.99</formula>
    </cfRule>
    <cfRule type="cellIs" dxfId="1025" priority="608" operator="greaterThan">
      <formula>15</formula>
    </cfRule>
  </conditionalFormatting>
  <conditionalFormatting sqref="AV152">
    <cfRule type="cellIs" dxfId="1024" priority="601" operator="equal">
      <formula>0</formula>
    </cfRule>
    <cfRule type="cellIs" dxfId="1023" priority="602" operator="lessThan">
      <formula>7</formula>
    </cfRule>
    <cfRule type="cellIs" dxfId="1022" priority="603" operator="between">
      <formula>7</formula>
      <formula>14.99</formula>
    </cfRule>
    <cfRule type="cellIs" dxfId="1021" priority="604" operator="greaterThan">
      <formula>15</formula>
    </cfRule>
  </conditionalFormatting>
  <conditionalFormatting sqref="X153">
    <cfRule type="cellIs" dxfId="1020" priority="597" operator="equal">
      <formula>0</formula>
    </cfRule>
    <cfRule type="cellIs" dxfId="1019" priority="598" operator="lessThan">
      <formula>7</formula>
    </cfRule>
    <cfRule type="cellIs" dxfId="1018" priority="599" operator="between">
      <formula>7</formula>
      <formula>14.99</formula>
    </cfRule>
    <cfRule type="cellIs" dxfId="1017" priority="600" operator="greaterThan">
      <formula>15</formula>
    </cfRule>
  </conditionalFormatting>
  <conditionalFormatting sqref="X153">
    <cfRule type="cellIs" dxfId="1016" priority="593" operator="equal">
      <formula>0</formula>
    </cfRule>
    <cfRule type="cellIs" dxfId="1015" priority="594" operator="lessThan">
      <formula>7</formula>
    </cfRule>
    <cfRule type="cellIs" dxfId="1014" priority="595" operator="between">
      <formula>7</formula>
      <formula>14.99</formula>
    </cfRule>
    <cfRule type="cellIs" dxfId="1013" priority="596" operator="greaterThan">
      <formula>15</formula>
    </cfRule>
  </conditionalFormatting>
  <conditionalFormatting sqref="AA153">
    <cfRule type="cellIs" dxfId="1012" priority="589" operator="equal">
      <formula>0</formula>
    </cfRule>
    <cfRule type="cellIs" dxfId="1011" priority="590" operator="lessThan">
      <formula>7</formula>
    </cfRule>
    <cfRule type="cellIs" dxfId="1010" priority="591" operator="between">
      <formula>7</formula>
      <formula>14.99</formula>
    </cfRule>
    <cfRule type="cellIs" dxfId="1009" priority="592" operator="greaterThan">
      <formula>15</formula>
    </cfRule>
  </conditionalFormatting>
  <conditionalFormatting sqref="AA153">
    <cfRule type="cellIs" dxfId="1008" priority="585" operator="equal">
      <formula>0</formula>
    </cfRule>
    <cfRule type="cellIs" dxfId="1007" priority="586" operator="lessThan">
      <formula>7</formula>
    </cfRule>
    <cfRule type="cellIs" dxfId="1006" priority="587" operator="between">
      <formula>7</formula>
      <formula>14.99</formula>
    </cfRule>
    <cfRule type="cellIs" dxfId="1005" priority="588" operator="greaterThan">
      <formula>15</formula>
    </cfRule>
  </conditionalFormatting>
  <conditionalFormatting sqref="AB152">
    <cfRule type="cellIs" dxfId="1004" priority="581" operator="equal">
      <formula>0</formula>
    </cfRule>
    <cfRule type="cellIs" dxfId="1003" priority="582" operator="lessThan">
      <formula>7</formula>
    </cfRule>
    <cfRule type="cellIs" dxfId="1002" priority="583" operator="between">
      <formula>7</formula>
      <formula>14.99</formula>
    </cfRule>
    <cfRule type="cellIs" dxfId="1001" priority="584" operator="greaterThan">
      <formula>15</formula>
    </cfRule>
  </conditionalFormatting>
  <conditionalFormatting sqref="AB152">
    <cfRule type="cellIs" dxfId="1000" priority="577" operator="equal">
      <formula>0</formula>
    </cfRule>
    <cfRule type="cellIs" dxfId="999" priority="578" operator="lessThan">
      <formula>7</formula>
    </cfRule>
    <cfRule type="cellIs" dxfId="998" priority="579" operator="between">
      <formula>7</formula>
      <formula>14.99</formula>
    </cfRule>
    <cfRule type="cellIs" dxfId="997" priority="580" operator="greaterThan">
      <formula>15</formula>
    </cfRule>
  </conditionalFormatting>
  <conditionalFormatting sqref="AB153">
    <cfRule type="cellIs" dxfId="996" priority="573" operator="equal">
      <formula>0</formula>
    </cfRule>
    <cfRule type="cellIs" dxfId="995" priority="574" operator="lessThan">
      <formula>7</formula>
    </cfRule>
    <cfRule type="cellIs" dxfId="994" priority="575" operator="between">
      <formula>7</formula>
      <formula>14.99</formula>
    </cfRule>
    <cfRule type="cellIs" dxfId="993" priority="576" operator="greaterThan">
      <formula>15</formula>
    </cfRule>
  </conditionalFormatting>
  <conditionalFormatting sqref="F150:S150">
    <cfRule type="cellIs" dxfId="992" priority="1685" operator="equal">
      <formula>0</formula>
    </cfRule>
    <cfRule type="cellIs" dxfId="991" priority="1686" operator="lessThan">
      <formula>7</formula>
    </cfRule>
    <cfRule type="cellIs" dxfId="990" priority="1687" operator="between">
      <formula>7</formula>
      <formula>14.99</formula>
    </cfRule>
    <cfRule type="cellIs" dxfId="989" priority="1688" operator="greaterThan">
      <formula>15</formula>
    </cfRule>
  </conditionalFormatting>
  <conditionalFormatting sqref="H151:S151">
    <cfRule type="cellIs" dxfId="988" priority="1681" operator="equal">
      <formula>0</formula>
    </cfRule>
    <cfRule type="cellIs" dxfId="987" priority="1682" operator="lessThan">
      <formula>7</formula>
    </cfRule>
    <cfRule type="cellIs" dxfId="986" priority="1683" operator="between">
      <formula>7</formula>
      <formula>14.99</formula>
    </cfRule>
    <cfRule type="cellIs" dxfId="985" priority="1684" operator="greaterThan">
      <formula>15</formula>
    </cfRule>
  </conditionalFormatting>
  <conditionalFormatting sqref="AG153">
    <cfRule type="cellIs" dxfId="984" priority="561" operator="equal">
      <formula>0</formula>
    </cfRule>
    <cfRule type="cellIs" dxfId="983" priority="562" operator="lessThan">
      <formula>7</formula>
    </cfRule>
    <cfRule type="cellIs" dxfId="982" priority="563" operator="between">
      <formula>7</formula>
      <formula>14.99</formula>
    </cfRule>
    <cfRule type="cellIs" dxfId="981" priority="564" operator="greaterThan">
      <formula>15</formula>
    </cfRule>
  </conditionalFormatting>
  <conditionalFormatting sqref="AI153">
    <cfRule type="cellIs" dxfId="980" priority="549" operator="equal">
      <formula>0</formula>
    </cfRule>
    <cfRule type="cellIs" dxfId="979" priority="550" operator="lessThan">
      <formula>7</formula>
    </cfRule>
    <cfRule type="cellIs" dxfId="978" priority="551" operator="between">
      <formula>7</formula>
      <formula>14.99</formula>
    </cfRule>
    <cfRule type="cellIs" dxfId="977" priority="552" operator="greaterThan">
      <formula>15</formula>
    </cfRule>
  </conditionalFormatting>
  <conditionalFormatting sqref="AI153">
    <cfRule type="cellIs" dxfId="976" priority="545" operator="equal">
      <formula>0</formula>
    </cfRule>
    <cfRule type="cellIs" dxfId="975" priority="546" operator="lessThan">
      <formula>7</formula>
    </cfRule>
    <cfRule type="cellIs" dxfId="974" priority="547" operator="between">
      <formula>7</formula>
      <formula>14.99</formula>
    </cfRule>
    <cfRule type="cellIs" dxfId="973" priority="548" operator="greaterThan">
      <formula>15</formula>
    </cfRule>
  </conditionalFormatting>
  <conditionalFormatting sqref="AK153">
    <cfRule type="cellIs" dxfId="972" priority="533" operator="equal">
      <formula>0</formula>
    </cfRule>
    <cfRule type="cellIs" dxfId="971" priority="534" operator="lessThan">
      <formula>7</formula>
    </cfRule>
    <cfRule type="cellIs" dxfId="970" priority="535" operator="between">
      <formula>7</formula>
      <formula>14.99</formula>
    </cfRule>
    <cfRule type="cellIs" dxfId="969" priority="536" operator="greaterThan">
      <formula>15</formula>
    </cfRule>
  </conditionalFormatting>
  <conditionalFormatting sqref="AK153">
    <cfRule type="cellIs" dxfId="968" priority="529" operator="equal">
      <formula>0</formula>
    </cfRule>
    <cfRule type="cellIs" dxfId="967" priority="530" operator="lessThan">
      <formula>7</formula>
    </cfRule>
    <cfRule type="cellIs" dxfId="966" priority="531" operator="between">
      <formula>7</formula>
      <formula>14.99</formula>
    </cfRule>
    <cfRule type="cellIs" dxfId="965" priority="532" operator="greaterThan">
      <formula>15</formula>
    </cfRule>
  </conditionalFormatting>
  <conditionalFormatting sqref="AM153">
    <cfRule type="cellIs" dxfId="964" priority="525" operator="equal">
      <formula>0</formula>
    </cfRule>
    <cfRule type="cellIs" dxfId="963" priority="526" operator="lessThan">
      <formula>7</formula>
    </cfRule>
    <cfRule type="cellIs" dxfId="962" priority="527" operator="between">
      <formula>7</formula>
      <formula>14.99</formula>
    </cfRule>
    <cfRule type="cellIs" dxfId="961" priority="528" operator="greaterThan">
      <formula>15</formula>
    </cfRule>
  </conditionalFormatting>
  <conditionalFormatting sqref="AN153">
    <cfRule type="cellIs" dxfId="960" priority="517" operator="equal">
      <formula>0</formula>
    </cfRule>
    <cfRule type="cellIs" dxfId="959" priority="518" operator="lessThan">
      <formula>7</formula>
    </cfRule>
    <cfRule type="cellIs" dxfId="958" priority="519" operator="between">
      <formula>7</formula>
      <formula>14.99</formula>
    </cfRule>
    <cfRule type="cellIs" dxfId="957" priority="520" operator="greaterThan">
      <formula>15</formula>
    </cfRule>
  </conditionalFormatting>
  <conditionalFormatting sqref="AN153">
    <cfRule type="cellIs" dxfId="956" priority="513" operator="equal">
      <formula>0</formula>
    </cfRule>
    <cfRule type="cellIs" dxfId="955" priority="514" operator="lessThan">
      <formula>7</formula>
    </cfRule>
    <cfRule type="cellIs" dxfId="954" priority="515" operator="between">
      <formula>7</formula>
      <formula>14.99</formula>
    </cfRule>
    <cfRule type="cellIs" dxfId="953" priority="516" operator="greaterThan">
      <formula>15</formula>
    </cfRule>
  </conditionalFormatting>
  <conditionalFormatting sqref="AO153">
    <cfRule type="cellIs" dxfId="952" priority="509" operator="equal">
      <formula>0</formula>
    </cfRule>
    <cfRule type="cellIs" dxfId="951" priority="510" operator="lessThan">
      <formula>7</formula>
    </cfRule>
    <cfRule type="cellIs" dxfId="950" priority="511" operator="between">
      <formula>7</formula>
      <formula>14.99</formula>
    </cfRule>
    <cfRule type="cellIs" dxfId="949" priority="512" operator="greaterThan">
      <formula>15</formula>
    </cfRule>
  </conditionalFormatting>
  <conditionalFormatting sqref="AO153">
    <cfRule type="cellIs" dxfId="948" priority="505" operator="equal">
      <formula>0</formula>
    </cfRule>
    <cfRule type="cellIs" dxfId="947" priority="506" operator="lessThan">
      <formula>7</formula>
    </cfRule>
    <cfRule type="cellIs" dxfId="946" priority="507" operator="between">
      <formula>7</formula>
      <formula>14.99</formula>
    </cfRule>
    <cfRule type="cellIs" dxfId="945" priority="508" operator="greaterThan">
      <formula>15</formula>
    </cfRule>
  </conditionalFormatting>
  <conditionalFormatting sqref="AP153">
    <cfRule type="cellIs" dxfId="944" priority="501" operator="equal">
      <formula>0</formula>
    </cfRule>
    <cfRule type="cellIs" dxfId="943" priority="502" operator="lessThan">
      <formula>7</formula>
    </cfRule>
    <cfRule type="cellIs" dxfId="942" priority="503" operator="between">
      <formula>7</formula>
      <formula>14.99</formula>
    </cfRule>
    <cfRule type="cellIs" dxfId="941" priority="504" operator="greaterThan">
      <formula>15</formula>
    </cfRule>
  </conditionalFormatting>
  <conditionalFormatting sqref="AP153">
    <cfRule type="cellIs" dxfId="940" priority="497" operator="equal">
      <formula>0</formula>
    </cfRule>
    <cfRule type="cellIs" dxfId="939" priority="498" operator="lessThan">
      <formula>7</formula>
    </cfRule>
    <cfRule type="cellIs" dxfId="938" priority="499" operator="between">
      <formula>7</formula>
      <formula>14.99</formula>
    </cfRule>
    <cfRule type="cellIs" dxfId="937" priority="500" operator="greaterThan">
      <formula>15</formula>
    </cfRule>
  </conditionalFormatting>
  <conditionalFormatting sqref="F151:S151">
    <cfRule type="cellIs" dxfId="936" priority="1677" operator="equal">
      <formula>0</formula>
    </cfRule>
    <cfRule type="cellIs" dxfId="935" priority="1678" operator="lessThan">
      <formula>7</formula>
    </cfRule>
    <cfRule type="cellIs" dxfId="934" priority="1679" operator="between">
      <formula>7</formula>
      <formula>14.99</formula>
    </cfRule>
    <cfRule type="cellIs" dxfId="933" priority="1680" operator="greaterThan">
      <formula>15</formula>
    </cfRule>
  </conditionalFormatting>
  <conditionalFormatting sqref="AR153">
    <cfRule type="cellIs" dxfId="932" priority="489" operator="equal">
      <formula>0</formula>
    </cfRule>
    <cfRule type="cellIs" dxfId="931" priority="490" operator="lessThan">
      <formula>7</formula>
    </cfRule>
    <cfRule type="cellIs" dxfId="930" priority="491" operator="between">
      <formula>7</formula>
      <formula>14.99</formula>
    </cfRule>
    <cfRule type="cellIs" dxfId="929" priority="492" operator="greaterThan">
      <formula>15</formula>
    </cfRule>
  </conditionalFormatting>
  <conditionalFormatting sqref="AS153">
    <cfRule type="cellIs" dxfId="928" priority="485" operator="equal">
      <formula>0</formula>
    </cfRule>
    <cfRule type="cellIs" dxfId="927" priority="486" operator="lessThan">
      <formula>7</formula>
    </cfRule>
    <cfRule type="cellIs" dxfId="926" priority="487" operator="between">
      <formula>7</formula>
      <formula>14.99</formula>
    </cfRule>
    <cfRule type="cellIs" dxfId="925" priority="488" operator="greaterThan">
      <formula>15</formula>
    </cfRule>
  </conditionalFormatting>
  <conditionalFormatting sqref="AS153">
    <cfRule type="cellIs" dxfId="924" priority="481" operator="equal">
      <formula>0</formula>
    </cfRule>
    <cfRule type="cellIs" dxfId="923" priority="482" operator="lessThan">
      <formula>7</formula>
    </cfRule>
    <cfRule type="cellIs" dxfId="922" priority="483" operator="between">
      <formula>7</formula>
      <formula>14.99</formula>
    </cfRule>
    <cfRule type="cellIs" dxfId="921" priority="484" operator="greaterThan">
      <formula>15</formula>
    </cfRule>
  </conditionalFormatting>
  <conditionalFormatting sqref="AU153">
    <cfRule type="cellIs" dxfId="920" priority="477" operator="equal">
      <formula>0</formula>
    </cfRule>
    <cfRule type="cellIs" dxfId="919" priority="478" operator="lessThan">
      <formula>7</formula>
    </cfRule>
    <cfRule type="cellIs" dxfId="918" priority="479" operator="between">
      <formula>7</formula>
      <formula>14.99</formula>
    </cfRule>
    <cfRule type="cellIs" dxfId="917" priority="480" operator="greaterThan">
      <formula>15</formula>
    </cfRule>
  </conditionalFormatting>
  <conditionalFormatting sqref="AU153">
    <cfRule type="cellIs" dxfId="916" priority="473" operator="equal">
      <formula>0</formula>
    </cfRule>
    <cfRule type="cellIs" dxfId="915" priority="474" operator="lessThan">
      <formula>7</formula>
    </cfRule>
    <cfRule type="cellIs" dxfId="914" priority="475" operator="between">
      <formula>7</formula>
      <formula>14.99</formula>
    </cfRule>
    <cfRule type="cellIs" dxfId="913" priority="476" operator="greaterThan">
      <formula>15</formula>
    </cfRule>
  </conditionalFormatting>
  <conditionalFormatting sqref="AV153">
    <cfRule type="cellIs" dxfId="912" priority="469" operator="equal">
      <formula>0</formula>
    </cfRule>
    <cfRule type="cellIs" dxfId="911" priority="470" operator="lessThan">
      <formula>7</formula>
    </cfRule>
    <cfRule type="cellIs" dxfId="910" priority="471" operator="between">
      <formula>7</formula>
      <formula>14.99</formula>
    </cfRule>
    <cfRule type="cellIs" dxfId="909" priority="472" operator="greaterThan">
      <formula>15</formula>
    </cfRule>
  </conditionalFormatting>
  <conditionalFormatting sqref="AV153">
    <cfRule type="cellIs" dxfId="908" priority="465" operator="equal">
      <formula>0</formula>
    </cfRule>
    <cfRule type="cellIs" dxfId="907" priority="466" operator="lessThan">
      <formula>7</formula>
    </cfRule>
    <cfRule type="cellIs" dxfId="906" priority="467" operator="between">
      <formula>7</formula>
      <formula>14.99</formula>
    </cfRule>
    <cfRule type="cellIs" dxfId="905" priority="468" operator="greaterThan">
      <formula>15</formula>
    </cfRule>
  </conditionalFormatting>
  <conditionalFormatting sqref="AT154 AL154 U154:V154 AB154:AF154">
    <cfRule type="cellIs" dxfId="904" priority="461" operator="equal">
      <formula>0</formula>
    </cfRule>
    <cfRule type="cellIs" dxfId="903" priority="462" operator="lessThan">
      <formula>7</formula>
    </cfRule>
    <cfRule type="cellIs" dxfId="902" priority="463" operator="between">
      <formula>7</formula>
      <formula>14.99</formula>
    </cfRule>
    <cfRule type="cellIs" dxfId="901" priority="464" operator="greaterThan">
      <formula>15</formula>
    </cfRule>
  </conditionalFormatting>
  <conditionalFormatting sqref="W154">
    <cfRule type="cellIs" dxfId="900" priority="457" operator="equal">
      <formula>0</formula>
    </cfRule>
    <cfRule type="cellIs" dxfId="899" priority="458" operator="lessThan">
      <formula>7</formula>
    </cfRule>
    <cfRule type="cellIs" dxfId="898" priority="459" operator="between">
      <formula>7</formula>
      <formula>14.99</formula>
    </cfRule>
    <cfRule type="cellIs" dxfId="897" priority="460" operator="greaterThan">
      <formula>15</formula>
    </cfRule>
  </conditionalFormatting>
  <conditionalFormatting sqref="X154">
    <cfRule type="cellIs" dxfId="896" priority="453" operator="equal">
      <formula>0</formula>
    </cfRule>
    <cfRule type="cellIs" dxfId="895" priority="454" operator="lessThan">
      <formula>7</formula>
    </cfRule>
    <cfRule type="cellIs" dxfId="894" priority="455" operator="between">
      <formula>7</formula>
      <formula>14.99</formula>
    </cfRule>
    <cfRule type="cellIs" dxfId="893" priority="456" operator="greaterThan">
      <formula>15</formula>
    </cfRule>
  </conditionalFormatting>
  <conditionalFormatting sqref="Y154">
    <cfRule type="cellIs" dxfId="892" priority="449" operator="equal">
      <formula>0</formula>
    </cfRule>
    <cfRule type="cellIs" dxfId="891" priority="450" operator="lessThan">
      <formula>7</formula>
    </cfRule>
    <cfRule type="cellIs" dxfId="890" priority="451" operator="between">
      <formula>7</formula>
      <formula>14.99</formula>
    </cfRule>
    <cfRule type="cellIs" dxfId="889" priority="452" operator="greaterThan">
      <formula>15</formula>
    </cfRule>
  </conditionalFormatting>
  <conditionalFormatting sqref="Z154">
    <cfRule type="cellIs" dxfId="888" priority="445" operator="equal">
      <formula>0</formula>
    </cfRule>
    <cfRule type="cellIs" dxfId="887" priority="446" operator="lessThan">
      <formula>7</formula>
    </cfRule>
    <cfRule type="cellIs" dxfId="886" priority="447" operator="between">
      <formula>7</formula>
      <formula>14.99</formula>
    </cfRule>
    <cfRule type="cellIs" dxfId="885" priority="448" operator="greaterThan">
      <formula>15</formula>
    </cfRule>
  </conditionalFormatting>
  <conditionalFormatting sqref="AA154">
    <cfRule type="cellIs" dxfId="884" priority="441" operator="equal">
      <formula>0</formula>
    </cfRule>
    <cfRule type="cellIs" dxfId="883" priority="442" operator="lessThan">
      <formula>7</formula>
    </cfRule>
    <cfRule type="cellIs" dxfId="882" priority="443" operator="between">
      <formula>7</formula>
      <formula>14.99</formula>
    </cfRule>
    <cfRule type="cellIs" dxfId="881" priority="444" operator="greaterThan">
      <formula>15</formula>
    </cfRule>
  </conditionalFormatting>
  <conditionalFormatting sqref="AG154">
    <cfRule type="cellIs" dxfId="880" priority="437" operator="equal">
      <formula>0</formula>
    </cfRule>
    <cfRule type="cellIs" dxfId="879" priority="438" operator="lessThan">
      <formula>7</formula>
    </cfRule>
    <cfRule type="cellIs" dxfId="878" priority="439" operator="between">
      <formula>7</formula>
      <formula>14.99</formula>
    </cfRule>
    <cfRule type="cellIs" dxfId="877" priority="440" operator="greaterThan">
      <formula>15</formula>
    </cfRule>
  </conditionalFormatting>
  <conditionalFormatting sqref="AH154">
    <cfRule type="cellIs" dxfId="876" priority="433" operator="equal">
      <formula>0</formula>
    </cfRule>
    <cfRule type="cellIs" dxfId="875" priority="434" operator="lessThan">
      <formula>7</formula>
    </cfRule>
    <cfRule type="cellIs" dxfId="874" priority="435" operator="between">
      <formula>7</formula>
      <formula>14.99</formula>
    </cfRule>
    <cfRule type="cellIs" dxfId="873" priority="436" operator="greaterThan">
      <formula>15</formula>
    </cfRule>
  </conditionalFormatting>
  <conditionalFormatting sqref="AI154">
    <cfRule type="cellIs" dxfId="872" priority="429" operator="equal">
      <formula>0</formula>
    </cfRule>
    <cfRule type="cellIs" dxfId="871" priority="430" operator="lessThan">
      <formula>7</formula>
    </cfRule>
    <cfRule type="cellIs" dxfId="870" priority="431" operator="between">
      <formula>7</formula>
      <formula>14.99</formula>
    </cfRule>
    <cfRule type="cellIs" dxfId="869" priority="432" operator="greaterThan">
      <formula>15</formula>
    </cfRule>
  </conditionalFormatting>
  <conditionalFormatting sqref="AJ154">
    <cfRule type="cellIs" dxfId="868" priority="425" operator="equal">
      <formula>0</formula>
    </cfRule>
    <cfRule type="cellIs" dxfId="867" priority="426" operator="lessThan">
      <formula>7</formula>
    </cfRule>
    <cfRule type="cellIs" dxfId="866" priority="427" operator="between">
      <formula>7</formula>
      <formula>14.99</formula>
    </cfRule>
    <cfRule type="cellIs" dxfId="865" priority="428" operator="greaterThan">
      <formula>15</formula>
    </cfRule>
  </conditionalFormatting>
  <conditionalFormatting sqref="AK154">
    <cfRule type="cellIs" dxfId="864" priority="421" operator="equal">
      <formula>0</formula>
    </cfRule>
    <cfRule type="cellIs" dxfId="863" priority="422" operator="lessThan">
      <formula>7</formula>
    </cfRule>
    <cfRule type="cellIs" dxfId="862" priority="423" operator="between">
      <formula>7</formula>
      <formula>14.99</formula>
    </cfRule>
    <cfRule type="cellIs" dxfId="861" priority="424" operator="greaterThan">
      <formula>15</formula>
    </cfRule>
  </conditionalFormatting>
  <conditionalFormatting sqref="AM154">
    <cfRule type="cellIs" dxfId="860" priority="417" operator="equal">
      <formula>0</formula>
    </cfRule>
    <cfRule type="cellIs" dxfId="859" priority="418" operator="lessThan">
      <formula>7</formula>
    </cfRule>
    <cfRule type="cellIs" dxfId="858" priority="419" operator="between">
      <formula>7</formula>
      <formula>14.99</formula>
    </cfRule>
    <cfRule type="cellIs" dxfId="857" priority="420" operator="greaterThan">
      <formula>15</formula>
    </cfRule>
  </conditionalFormatting>
  <conditionalFormatting sqref="AN154">
    <cfRule type="cellIs" dxfId="856" priority="413" operator="equal">
      <formula>0</formula>
    </cfRule>
    <cfRule type="cellIs" dxfId="855" priority="414" operator="lessThan">
      <formula>7</formula>
    </cfRule>
    <cfRule type="cellIs" dxfId="854" priority="415" operator="between">
      <formula>7</formula>
      <formula>14.99</formula>
    </cfRule>
    <cfRule type="cellIs" dxfId="853" priority="416" operator="greaterThan">
      <formula>15</formula>
    </cfRule>
  </conditionalFormatting>
  <conditionalFormatting sqref="AO154">
    <cfRule type="cellIs" dxfId="852" priority="409" operator="equal">
      <formula>0</formula>
    </cfRule>
    <cfRule type="cellIs" dxfId="851" priority="410" operator="lessThan">
      <formula>7</formula>
    </cfRule>
    <cfRule type="cellIs" dxfId="850" priority="411" operator="between">
      <formula>7</formula>
      <formula>14.99</formula>
    </cfRule>
    <cfRule type="cellIs" dxfId="849" priority="412" operator="greaterThan">
      <formula>15</formula>
    </cfRule>
  </conditionalFormatting>
  <conditionalFormatting sqref="AP154">
    <cfRule type="cellIs" dxfId="848" priority="405" operator="equal">
      <formula>0</formula>
    </cfRule>
    <cfRule type="cellIs" dxfId="847" priority="406" operator="lessThan">
      <formula>7</formula>
    </cfRule>
    <cfRule type="cellIs" dxfId="846" priority="407" operator="between">
      <formula>7</formula>
      <formula>14.99</formula>
    </cfRule>
    <cfRule type="cellIs" dxfId="845" priority="408" operator="greaterThan">
      <formula>15</formula>
    </cfRule>
  </conditionalFormatting>
  <conditionalFormatting sqref="AS154">
    <cfRule type="cellIs" dxfId="844" priority="397" operator="equal">
      <formula>0</formula>
    </cfRule>
    <cfRule type="cellIs" dxfId="843" priority="398" operator="lessThan">
      <formula>7</formula>
    </cfRule>
    <cfRule type="cellIs" dxfId="842" priority="399" operator="between">
      <formula>7</formula>
      <formula>14.99</formula>
    </cfRule>
    <cfRule type="cellIs" dxfId="841" priority="400" operator="greaterThan">
      <formula>15</formula>
    </cfRule>
  </conditionalFormatting>
  <conditionalFormatting sqref="AU154">
    <cfRule type="cellIs" dxfId="840" priority="393" operator="equal">
      <formula>0</formula>
    </cfRule>
    <cfRule type="cellIs" dxfId="839" priority="394" operator="lessThan">
      <formula>7</formula>
    </cfRule>
    <cfRule type="cellIs" dxfId="838" priority="395" operator="between">
      <formula>7</formula>
      <formula>14.99</formula>
    </cfRule>
    <cfRule type="cellIs" dxfId="837" priority="396" operator="greaterThan">
      <formula>15</formula>
    </cfRule>
  </conditionalFormatting>
  <conditionalFormatting sqref="U154:AP154 AR154:AV154">
    <cfRule type="cellIs" dxfId="836" priority="385" operator="equal">
      <formula>0</formula>
    </cfRule>
    <cfRule type="cellIs" dxfId="835" priority="386" operator="lessThan">
      <formula>7</formula>
    </cfRule>
    <cfRule type="cellIs" dxfId="834" priority="387" operator="between">
      <formula>7</formula>
      <formula>14.99</formula>
    </cfRule>
    <cfRule type="cellIs" dxfId="833" priority="388" operator="greaterThan">
      <formula>15</formula>
    </cfRule>
  </conditionalFormatting>
  <conditionalFormatting sqref="U155:AF155 AI155:AP155 AR155:AV155">
    <cfRule type="cellIs" dxfId="832" priority="381" operator="equal">
      <formula>0</formula>
    </cfRule>
    <cfRule type="cellIs" dxfId="831" priority="382" operator="lessThan">
      <formula>7</formula>
    </cfRule>
    <cfRule type="cellIs" dxfId="830" priority="383" operator="between">
      <formula>7</formula>
      <formula>14.99</formula>
    </cfRule>
    <cfRule type="cellIs" dxfId="829" priority="384" operator="greaterThan">
      <formula>15</formula>
    </cfRule>
  </conditionalFormatting>
  <conditionalFormatting sqref="AH155">
    <cfRule type="cellIs" dxfId="828" priority="377" operator="equal">
      <formula>0</formula>
    </cfRule>
    <cfRule type="cellIs" dxfId="827" priority="378" operator="lessThan">
      <formula>7</formula>
    </cfRule>
    <cfRule type="cellIs" dxfId="826" priority="379" operator="between">
      <formula>7</formula>
      <formula>14.99</formula>
    </cfRule>
    <cfRule type="cellIs" dxfId="825" priority="380" operator="greaterThan">
      <formula>15</formula>
    </cfRule>
  </conditionalFormatting>
  <conditionalFormatting sqref="AS156:AT156 AK156:AL156 U156:AA156 AN156 AP156 AC156:AF156">
    <cfRule type="cellIs" dxfId="824" priority="369" operator="equal">
      <formula>0</formula>
    </cfRule>
    <cfRule type="cellIs" dxfId="823" priority="370" operator="lessThan">
      <formula>7</formula>
    </cfRule>
    <cfRule type="cellIs" dxfId="822" priority="371" operator="between">
      <formula>7</formula>
      <formula>14.99</formula>
    </cfRule>
    <cfRule type="cellIs" dxfId="821" priority="372" operator="greaterThan">
      <formula>15</formula>
    </cfRule>
  </conditionalFormatting>
  <conditionalFormatting sqref="AG156">
    <cfRule type="cellIs" dxfId="820" priority="365" operator="equal">
      <formula>0</formula>
    </cfRule>
    <cfRule type="cellIs" dxfId="819" priority="366" operator="lessThan">
      <formula>7</formula>
    </cfRule>
    <cfRule type="cellIs" dxfId="818" priority="367" operator="between">
      <formula>7</formula>
      <formula>14.99</formula>
    </cfRule>
    <cfRule type="cellIs" dxfId="817" priority="368" operator="greaterThan">
      <formula>15</formula>
    </cfRule>
  </conditionalFormatting>
  <conditionalFormatting sqref="AG156">
    <cfRule type="cellIs" dxfId="816" priority="361" operator="equal">
      <formula>0</formula>
    </cfRule>
    <cfRule type="cellIs" dxfId="815" priority="362" operator="lessThan">
      <formula>7</formula>
    </cfRule>
    <cfRule type="cellIs" dxfId="814" priority="363" operator="between">
      <formula>7</formula>
      <formula>14.99</formula>
    </cfRule>
    <cfRule type="cellIs" dxfId="813" priority="364" operator="greaterThan">
      <formula>15</formula>
    </cfRule>
  </conditionalFormatting>
  <conditionalFormatting sqref="AI156">
    <cfRule type="cellIs" dxfId="812" priority="349" operator="equal">
      <formula>0</formula>
    </cfRule>
    <cfRule type="cellIs" dxfId="811" priority="350" operator="lessThan">
      <formula>7</formula>
    </cfRule>
    <cfRule type="cellIs" dxfId="810" priority="351" operator="between">
      <formula>7</formula>
      <formula>14.99</formula>
    </cfRule>
    <cfRule type="cellIs" dxfId="809" priority="352" operator="greaterThan">
      <formula>15</formula>
    </cfRule>
  </conditionalFormatting>
  <conditionalFormatting sqref="AI156">
    <cfRule type="cellIs" dxfId="808" priority="345" operator="equal">
      <formula>0</formula>
    </cfRule>
    <cfRule type="cellIs" dxfId="807" priority="346" operator="lessThan">
      <formula>7</formula>
    </cfRule>
    <cfRule type="cellIs" dxfId="806" priority="347" operator="between">
      <formula>7</formula>
      <formula>14.99</formula>
    </cfRule>
    <cfRule type="cellIs" dxfId="805" priority="348" operator="greaterThan">
      <formula>15</formula>
    </cfRule>
  </conditionalFormatting>
  <conditionalFormatting sqref="AJ156">
    <cfRule type="cellIs" dxfId="804" priority="337" operator="equal">
      <formula>0</formula>
    </cfRule>
    <cfRule type="cellIs" dxfId="803" priority="338" operator="lessThan">
      <formula>7</formula>
    </cfRule>
    <cfRule type="cellIs" dxfId="802" priority="339" operator="between">
      <formula>7</formula>
      <formula>14.99</formula>
    </cfRule>
    <cfRule type="cellIs" dxfId="801" priority="340" operator="greaterThan">
      <formula>15</formula>
    </cfRule>
  </conditionalFormatting>
  <conditionalFormatting sqref="AO156">
    <cfRule type="cellIs" dxfId="800" priority="321" operator="equal">
      <formula>0</formula>
    </cfRule>
    <cfRule type="cellIs" dxfId="799" priority="322" operator="lessThan">
      <formula>7</formula>
    </cfRule>
    <cfRule type="cellIs" dxfId="798" priority="323" operator="between">
      <formula>7</formula>
      <formula>14.99</formula>
    </cfRule>
    <cfRule type="cellIs" dxfId="797" priority="324" operator="greaterThan">
      <formula>15</formula>
    </cfRule>
  </conditionalFormatting>
  <conditionalFormatting sqref="AR156">
    <cfRule type="cellIs" dxfId="796" priority="313" operator="equal">
      <formula>0</formula>
    </cfRule>
    <cfRule type="cellIs" dxfId="795" priority="314" operator="lessThan">
      <formula>7</formula>
    </cfRule>
    <cfRule type="cellIs" dxfId="794" priority="315" operator="between">
      <formula>7</formula>
      <formula>14.99</formula>
    </cfRule>
    <cfRule type="cellIs" dxfId="793" priority="316" operator="greaterThan">
      <formula>15</formula>
    </cfRule>
  </conditionalFormatting>
  <conditionalFormatting sqref="AU156">
    <cfRule type="cellIs" dxfId="792" priority="309" operator="equal">
      <formula>0</formula>
    </cfRule>
    <cfRule type="cellIs" dxfId="791" priority="310" operator="lessThan">
      <formula>7</formula>
    </cfRule>
    <cfRule type="cellIs" dxfId="790" priority="311" operator="between">
      <formula>7</formula>
      <formula>14.99</formula>
    </cfRule>
    <cfRule type="cellIs" dxfId="789" priority="312" operator="greaterThan">
      <formula>15</formula>
    </cfRule>
  </conditionalFormatting>
  <conditionalFormatting sqref="AU156">
    <cfRule type="cellIs" dxfId="788" priority="305" operator="equal">
      <formula>0</formula>
    </cfRule>
    <cfRule type="cellIs" dxfId="787" priority="306" operator="lessThan">
      <formula>7</formula>
    </cfRule>
    <cfRule type="cellIs" dxfId="786" priority="307" operator="between">
      <formula>7</formula>
      <formula>14.99</formula>
    </cfRule>
    <cfRule type="cellIs" dxfId="785" priority="308" operator="greaterThan">
      <formula>15</formula>
    </cfRule>
  </conditionalFormatting>
  <conditionalFormatting sqref="AB156">
    <cfRule type="cellIs" dxfId="784" priority="293" operator="equal">
      <formula>0</formula>
    </cfRule>
    <cfRule type="cellIs" dxfId="783" priority="294" operator="lessThan">
      <formula>7</formula>
    </cfRule>
    <cfRule type="cellIs" dxfId="782" priority="295" operator="between">
      <formula>7</formula>
      <formula>14.99</formula>
    </cfRule>
    <cfRule type="cellIs" dxfId="781" priority="296" operator="greaterThan">
      <formula>15</formula>
    </cfRule>
  </conditionalFormatting>
  <conditionalFormatting sqref="AB156">
    <cfRule type="cellIs" dxfId="780" priority="289" operator="equal">
      <formula>0</formula>
    </cfRule>
    <cfRule type="cellIs" dxfId="779" priority="290" operator="lessThan">
      <formula>7</formula>
    </cfRule>
    <cfRule type="cellIs" dxfId="778" priority="291" operator="between">
      <formula>7</formula>
      <formula>14.99</formula>
    </cfRule>
    <cfRule type="cellIs" dxfId="777" priority="292" operator="greaterThan">
      <formula>15</formula>
    </cfRule>
  </conditionalFormatting>
  <conditionalFormatting sqref="H154:S154">
    <cfRule type="cellIs" dxfId="776" priority="1673" operator="equal">
      <formula>0</formula>
    </cfRule>
    <cfRule type="cellIs" dxfId="775" priority="1674" operator="lessThan">
      <formula>7</formula>
    </cfRule>
    <cfRule type="cellIs" dxfId="774" priority="1675" operator="between">
      <formula>7</formula>
      <formula>14.99</formula>
    </cfRule>
    <cfRule type="cellIs" dxfId="773" priority="1676" operator="greaterThan">
      <formula>15</formula>
    </cfRule>
  </conditionalFormatting>
  <conditionalFormatting sqref="AG157">
    <cfRule type="cellIs" dxfId="772" priority="277" operator="equal">
      <formula>0</formula>
    </cfRule>
    <cfRule type="cellIs" dxfId="771" priority="278" operator="lessThan">
      <formula>7</formula>
    </cfRule>
    <cfRule type="cellIs" dxfId="770" priority="279" operator="between">
      <formula>7</formula>
      <formula>14.99</formula>
    </cfRule>
    <cfRule type="cellIs" dxfId="769" priority="280" operator="greaterThan">
      <formula>15</formula>
    </cfRule>
  </conditionalFormatting>
  <conditionalFormatting sqref="W158">
    <cfRule type="cellIs" dxfId="768" priority="269" operator="equal">
      <formula>0</formula>
    </cfRule>
    <cfRule type="cellIs" dxfId="767" priority="270" operator="lessThan">
      <formula>7</formula>
    </cfRule>
    <cfRule type="cellIs" dxfId="766" priority="271" operator="between">
      <formula>7</formula>
      <formula>14.99</formula>
    </cfRule>
    <cfRule type="cellIs" dxfId="765" priority="272" operator="greaterThan">
      <formula>15</formula>
    </cfRule>
  </conditionalFormatting>
  <conditionalFormatting sqref="Y158">
    <cfRule type="cellIs" dxfId="764" priority="261" operator="equal">
      <formula>0</formula>
    </cfRule>
    <cfRule type="cellIs" dxfId="763" priority="262" operator="lessThan">
      <formula>7</formula>
    </cfRule>
    <cfRule type="cellIs" dxfId="762" priority="263" operator="between">
      <formula>7</formula>
      <formula>14.99</formula>
    </cfRule>
    <cfRule type="cellIs" dxfId="761" priority="264" operator="greaterThan">
      <formula>15</formula>
    </cfRule>
  </conditionalFormatting>
  <conditionalFormatting sqref="Z158">
    <cfRule type="cellIs" dxfId="760" priority="257" operator="equal">
      <formula>0</formula>
    </cfRule>
    <cfRule type="cellIs" dxfId="759" priority="258" operator="lessThan">
      <formula>7</formula>
    </cfRule>
    <cfRule type="cellIs" dxfId="758" priority="259" operator="between">
      <formula>7</formula>
      <formula>14.99</formula>
    </cfRule>
    <cfRule type="cellIs" dxfId="757" priority="260" operator="greaterThan">
      <formula>15</formula>
    </cfRule>
  </conditionalFormatting>
  <conditionalFormatting sqref="AG158">
    <cfRule type="cellIs" dxfId="756" priority="249" operator="equal">
      <formula>0</formula>
    </cfRule>
    <cfRule type="cellIs" dxfId="755" priority="250" operator="lessThan">
      <formula>7</formula>
    </cfRule>
    <cfRule type="cellIs" dxfId="754" priority="251" operator="between">
      <formula>7</formula>
      <formula>14.99</formula>
    </cfRule>
    <cfRule type="cellIs" dxfId="753" priority="252" operator="greaterThan">
      <formula>15</formula>
    </cfRule>
  </conditionalFormatting>
  <conditionalFormatting sqref="AH158">
    <cfRule type="cellIs" dxfId="752" priority="245" operator="equal">
      <formula>0</formula>
    </cfRule>
    <cfRule type="cellIs" dxfId="751" priority="246" operator="lessThan">
      <formula>7</formula>
    </cfRule>
    <cfRule type="cellIs" dxfId="750" priority="247" operator="between">
      <formula>7</formula>
      <formula>14.99</formula>
    </cfRule>
    <cfRule type="cellIs" dxfId="749" priority="248" operator="greaterThan">
      <formula>15</formula>
    </cfRule>
  </conditionalFormatting>
  <conditionalFormatting sqref="AJ158">
    <cfRule type="cellIs" dxfId="748" priority="237" operator="equal">
      <formula>0</formula>
    </cfRule>
    <cfRule type="cellIs" dxfId="747" priority="238" operator="lessThan">
      <formula>7</formula>
    </cfRule>
    <cfRule type="cellIs" dxfId="746" priority="239" operator="between">
      <formula>7</formula>
      <formula>14.99</formula>
    </cfRule>
    <cfRule type="cellIs" dxfId="745" priority="240" operator="greaterThan">
      <formula>15</formula>
    </cfRule>
  </conditionalFormatting>
  <conditionalFormatting sqref="AK158">
    <cfRule type="cellIs" dxfId="744" priority="233" operator="equal">
      <formula>0</formula>
    </cfRule>
    <cfRule type="cellIs" dxfId="743" priority="234" operator="lessThan">
      <formula>7</formula>
    </cfRule>
    <cfRule type="cellIs" dxfId="742" priority="235" operator="between">
      <formula>7</formula>
      <formula>14.99</formula>
    </cfRule>
    <cfRule type="cellIs" dxfId="741" priority="236" operator="greaterThan">
      <formula>15</formula>
    </cfRule>
  </conditionalFormatting>
  <conditionalFormatting sqref="AO158">
    <cfRule type="cellIs" dxfId="740" priority="221" operator="equal">
      <formula>0</formula>
    </cfRule>
    <cfRule type="cellIs" dxfId="739" priority="222" operator="lessThan">
      <formula>7</formula>
    </cfRule>
    <cfRule type="cellIs" dxfId="738" priority="223" operator="between">
      <formula>7</formula>
      <formula>14.99</formula>
    </cfRule>
    <cfRule type="cellIs" dxfId="737" priority="224" operator="greaterThan">
      <formula>15</formula>
    </cfRule>
  </conditionalFormatting>
  <conditionalFormatting sqref="AP158">
    <cfRule type="cellIs" dxfId="736" priority="217" operator="equal">
      <formula>0</formula>
    </cfRule>
    <cfRule type="cellIs" dxfId="735" priority="218" operator="lessThan">
      <formula>7</formula>
    </cfRule>
    <cfRule type="cellIs" dxfId="734" priority="219" operator="between">
      <formula>7</formula>
      <formula>14.99</formula>
    </cfRule>
    <cfRule type="cellIs" dxfId="733" priority="220" operator="greaterThan">
      <formula>15</formula>
    </cfRule>
  </conditionalFormatting>
  <conditionalFormatting sqref="F154:S154">
    <cfRule type="cellIs" dxfId="732" priority="1669" operator="equal">
      <formula>0</formula>
    </cfRule>
    <cfRule type="cellIs" dxfId="731" priority="1670" operator="lessThan">
      <formula>7</formula>
    </cfRule>
    <cfRule type="cellIs" dxfId="730" priority="1671" operator="between">
      <formula>7</formula>
      <formula>14.99</formula>
    </cfRule>
    <cfRule type="cellIs" dxfId="729" priority="1672" operator="greaterThan">
      <formula>15</formula>
    </cfRule>
  </conditionalFormatting>
  <conditionalFormatting sqref="AV158">
    <cfRule type="cellIs" dxfId="728" priority="201" operator="equal">
      <formula>0</formula>
    </cfRule>
    <cfRule type="cellIs" dxfId="727" priority="202" operator="lessThan">
      <formula>7</formula>
    </cfRule>
    <cfRule type="cellIs" dxfId="726" priority="203" operator="between">
      <formula>7</formula>
      <formula>14.99</formula>
    </cfRule>
    <cfRule type="cellIs" dxfId="725" priority="204" operator="greaterThan">
      <formula>15</formula>
    </cfRule>
  </conditionalFormatting>
  <conditionalFormatting sqref="F156:S156">
    <cfRule type="cellIs" dxfId="724" priority="1661" operator="equal">
      <formula>0</formula>
    </cfRule>
    <cfRule type="cellIs" dxfId="723" priority="1662" operator="lessThan">
      <formula>7</formula>
    </cfRule>
    <cfRule type="cellIs" dxfId="722" priority="1663" operator="between">
      <formula>7</formula>
      <formula>14.99</formula>
    </cfRule>
    <cfRule type="cellIs" dxfId="721" priority="1664" operator="greaterThan">
      <formula>15</formula>
    </cfRule>
  </conditionalFormatting>
  <conditionalFormatting sqref="AR159">
    <cfRule type="cellIs" dxfId="720" priority="189" operator="equal">
      <formula>0</formula>
    </cfRule>
    <cfRule type="cellIs" dxfId="719" priority="190" operator="lessThan">
      <formula>7</formula>
    </cfRule>
    <cfRule type="cellIs" dxfId="718" priority="191" operator="between">
      <formula>7</formula>
      <formula>14.99</formula>
    </cfRule>
    <cfRule type="cellIs" dxfId="717" priority="192" operator="greaterThan">
      <formula>15</formula>
    </cfRule>
  </conditionalFormatting>
  <conditionalFormatting sqref="AV159">
    <cfRule type="cellIs" dxfId="716" priority="185" operator="equal">
      <formula>0</formula>
    </cfRule>
    <cfRule type="cellIs" dxfId="715" priority="186" operator="lessThan">
      <formula>7</formula>
    </cfRule>
    <cfRule type="cellIs" dxfId="714" priority="187" operator="between">
      <formula>7</formula>
      <formula>14.99</formula>
    </cfRule>
    <cfRule type="cellIs" dxfId="713" priority="188" operator="greaterThan">
      <formula>15</formula>
    </cfRule>
  </conditionalFormatting>
  <conditionalFormatting sqref="AQ137:AQ138">
    <cfRule type="cellIs" dxfId="712" priority="173" operator="equal">
      <formula>0</formula>
    </cfRule>
    <cfRule type="cellIs" dxfId="711" priority="174" operator="lessThan">
      <formula>7</formula>
    </cfRule>
    <cfRule type="cellIs" dxfId="710" priority="175" operator="between">
      <formula>7</formula>
      <formula>14.99</formula>
    </cfRule>
    <cfRule type="cellIs" dxfId="709" priority="176" operator="greaterThan">
      <formula>15</formula>
    </cfRule>
  </conditionalFormatting>
  <conditionalFormatting sqref="AQ132">
    <cfRule type="cellIs" dxfId="708" priority="165" operator="equal">
      <formula>0</formula>
    </cfRule>
    <cfRule type="cellIs" dxfId="707" priority="166" operator="lessThan">
      <formula>7</formula>
    </cfRule>
    <cfRule type="cellIs" dxfId="706" priority="167" operator="between">
      <formula>7</formula>
      <formula>14.99</formula>
    </cfRule>
    <cfRule type="cellIs" dxfId="705" priority="168" operator="greaterThan">
      <formula>15</formula>
    </cfRule>
  </conditionalFormatting>
  <conditionalFormatting sqref="AQ133">
    <cfRule type="cellIs" dxfId="704" priority="157" operator="equal">
      <formula>0</formula>
    </cfRule>
    <cfRule type="cellIs" dxfId="703" priority="158" operator="lessThan">
      <formula>7</formula>
    </cfRule>
    <cfRule type="cellIs" dxfId="702" priority="159" operator="between">
      <formula>7</formula>
      <formula>14.99</formula>
    </cfRule>
    <cfRule type="cellIs" dxfId="701" priority="160" operator="greaterThan">
      <formula>15</formula>
    </cfRule>
  </conditionalFormatting>
  <conditionalFormatting sqref="AQ139">
    <cfRule type="cellIs" dxfId="700" priority="145" operator="equal">
      <formula>0</formula>
    </cfRule>
    <cfRule type="cellIs" dxfId="699" priority="146" operator="lessThan">
      <formula>7</formula>
    </cfRule>
    <cfRule type="cellIs" dxfId="698" priority="147" operator="between">
      <formula>7</formula>
      <formula>14.99</formula>
    </cfRule>
    <cfRule type="cellIs" dxfId="697" priority="148" operator="greaterThan">
      <formula>15</formula>
    </cfRule>
  </conditionalFormatting>
  <conditionalFormatting sqref="AQ140">
    <cfRule type="cellIs" dxfId="696" priority="141" operator="equal">
      <formula>0</formula>
    </cfRule>
    <cfRule type="cellIs" dxfId="695" priority="142" operator="lessThan">
      <formula>7</formula>
    </cfRule>
    <cfRule type="cellIs" dxfId="694" priority="143" operator="between">
      <formula>7</formula>
      <formula>14.99</formula>
    </cfRule>
    <cfRule type="cellIs" dxfId="693" priority="144" operator="greaterThan">
      <formula>15</formula>
    </cfRule>
  </conditionalFormatting>
  <conditionalFormatting sqref="AQ142">
    <cfRule type="cellIs" dxfId="692" priority="133" operator="equal">
      <formula>0</formula>
    </cfRule>
    <cfRule type="cellIs" dxfId="691" priority="134" operator="lessThan">
      <formula>7</formula>
    </cfRule>
    <cfRule type="cellIs" dxfId="690" priority="135" operator="between">
      <formula>7</formula>
      <formula>14.99</formula>
    </cfRule>
    <cfRule type="cellIs" dxfId="689" priority="136" operator="greaterThan">
      <formula>15</formula>
    </cfRule>
  </conditionalFormatting>
  <conditionalFormatting sqref="AQ142">
    <cfRule type="cellIs" dxfId="688" priority="129" operator="equal">
      <formula>0</formula>
    </cfRule>
    <cfRule type="cellIs" dxfId="687" priority="130" operator="lessThan">
      <formula>7</formula>
    </cfRule>
    <cfRule type="cellIs" dxfId="686" priority="131" operator="between">
      <formula>7</formula>
      <formula>14.99</formula>
    </cfRule>
    <cfRule type="cellIs" dxfId="685" priority="132" operator="greaterThan">
      <formula>15</formula>
    </cfRule>
  </conditionalFormatting>
  <conditionalFormatting sqref="AQ143">
    <cfRule type="cellIs" dxfId="684" priority="125" operator="equal">
      <formula>0</formula>
    </cfRule>
    <cfRule type="cellIs" dxfId="683" priority="126" operator="lessThan">
      <formula>7</formula>
    </cfRule>
    <cfRule type="cellIs" dxfId="682" priority="127" operator="between">
      <formula>7</formula>
      <formula>14.99</formula>
    </cfRule>
    <cfRule type="cellIs" dxfId="681" priority="128" operator="greaterThan">
      <formula>15</formula>
    </cfRule>
  </conditionalFormatting>
  <conditionalFormatting sqref="AQ144">
    <cfRule type="cellIs" dxfId="680" priority="117" operator="equal">
      <formula>0</formula>
    </cfRule>
    <cfRule type="cellIs" dxfId="679" priority="118" operator="lessThan">
      <formula>7</formula>
    </cfRule>
    <cfRule type="cellIs" dxfId="678" priority="119" operator="between">
      <formula>7</formula>
      <formula>14.99</formula>
    </cfRule>
    <cfRule type="cellIs" dxfId="677" priority="120" operator="greaterThan">
      <formula>15</formula>
    </cfRule>
  </conditionalFormatting>
  <conditionalFormatting sqref="F157:S157">
    <cfRule type="cellIs" dxfId="676" priority="1657" operator="equal">
      <formula>0</formula>
    </cfRule>
    <cfRule type="cellIs" dxfId="675" priority="1658" operator="lessThan">
      <formula>7</formula>
    </cfRule>
    <cfRule type="cellIs" dxfId="674" priority="1659" operator="between">
      <formula>7</formula>
      <formula>14.99</formula>
    </cfRule>
    <cfRule type="cellIs" dxfId="673" priority="1660" operator="greaterThan">
      <formula>15</formula>
    </cfRule>
  </conditionalFormatting>
  <conditionalFormatting sqref="AQ146">
    <cfRule type="cellIs" dxfId="672" priority="101" operator="equal">
      <formula>0</formula>
    </cfRule>
    <cfRule type="cellIs" dxfId="671" priority="102" operator="lessThan">
      <formula>7</formula>
    </cfRule>
    <cfRule type="cellIs" dxfId="670" priority="103" operator="between">
      <formula>7</formula>
      <formula>14.99</formula>
    </cfRule>
    <cfRule type="cellIs" dxfId="669" priority="104" operator="greaterThan">
      <formula>15</formula>
    </cfRule>
  </conditionalFormatting>
  <conditionalFormatting sqref="H158:S158">
    <cfRule type="cellIs" dxfId="668" priority="1653" operator="equal">
      <formula>0</formula>
    </cfRule>
    <cfRule type="cellIs" dxfId="667" priority="1654" operator="lessThan">
      <formula>7</formula>
    </cfRule>
    <cfRule type="cellIs" dxfId="666" priority="1655" operator="between">
      <formula>7</formula>
      <formula>14.99</formula>
    </cfRule>
    <cfRule type="cellIs" dxfId="665" priority="1656" operator="greaterThan">
      <formula>15</formula>
    </cfRule>
  </conditionalFormatting>
  <conditionalFormatting sqref="AQ147">
    <cfRule type="cellIs" dxfId="664" priority="93" operator="equal">
      <formula>0</formula>
    </cfRule>
    <cfRule type="cellIs" dxfId="663" priority="94" operator="lessThan">
      <formula>7</formula>
    </cfRule>
    <cfRule type="cellIs" dxfId="662" priority="95" operator="between">
      <formula>7</formula>
      <formula>14.99</formula>
    </cfRule>
    <cfRule type="cellIs" dxfId="661" priority="96" operator="greaterThan">
      <formula>15</formula>
    </cfRule>
  </conditionalFormatting>
  <conditionalFormatting sqref="AQ147">
    <cfRule type="cellIs" dxfId="660" priority="89" operator="equal">
      <formula>0</formula>
    </cfRule>
    <cfRule type="cellIs" dxfId="659" priority="90" operator="lessThan">
      <formula>7</formula>
    </cfRule>
    <cfRule type="cellIs" dxfId="658" priority="91" operator="between">
      <formula>7</formula>
      <formula>14.99</formula>
    </cfRule>
    <cfRule type="cellIs" dxfId="657" priority="92" operator="greaterThan">
      <formula>15</formula>
    </cfRule>
  </conditionalFormatting>
  <conditionalFormatting sqref="AQ148">
    <cfRule type="cellIs" dxfId="656" priority="85" operator="equal">
      <formula>0</formula>
    </cfRule>
    <cfRule type="cellIs" dxfId="655" priority="86" operator="lessThan">
      <formula>7</formula>
    </cfRule>
    <cfRule type="cellIs" dxfId="654" priority="87" operator="between">
      <formula>7</formula>
      <formula>14.99</formula>
    </cfRule>
    <cfRule type="cellIs" dxfId="653" priority="88" operator="greaterThan">
      <formula>15</formula>
    </cfRule>
  </conditionalFormatting>
  <conditionalFormatting sqref="AQ148">
    <cfRule type="cellIs" dxfId="652" priority="81" operator="equal">
      <formula>0</formula>
    </cfRule>
    <cfRule type="cellIs" dxfId="651" priority="82" operator="lessThan">
      <formula>7</formula>
    </cfRule>
    <cfRule type="cellIs" dxfId="650" priority="83" operator="between">
      <formula>7</formula>
      <formula>14.99</formula>
    </cfRule>
    <cfRule type="cellIs" dxfId="649" priority="84" operator="greaterThan">
      <formula>15</formula>
    </cfRule>
  </conditionalFormatting>
  <conditionalFormatting sqref="AQ149">
    <cfRule type="cellIs" dxfId="648" priority="77" operator="equal">
      <formula>0</formula>
    </cfRule>
    <cfRule type="cellIs" dxfId="647" priority="78" operator="lessThan">
      <formula>7</formula>
    </cfRule>
    <cfRule type="cellIs" dxfId="646" priority="79" operator="between">
      <formula>7</formula>
      <formula>14.99</formula>
    </cfRule>
    <cfRule type="cellIs" dxfId="645" priority="80" operator="greaterThan">
      <formula>15</formula>
    </cfRule>
  </conditionalFormatting>
  <conditionalFormatting sqref="AQ149">
    <cfRule type="cellIs" dxfId="644" priority="73" operator="equal">
      <formula>0</formula>
    </cfRule>
    <cfRule type="cellIs" dxfId="643" priority="74" operator="lessThan">
      <formula>7</formula>
    </cfRule>
    <cfRule type="cellIs" dxfId="642" priority="75" operator="between">
      <formula>7</formula>
      <formula>14.99</formula>
    </cfRule>
    <cfRule type="cellIs" dxfId="641" priority="76" operator="greaterThan">
      <formula>15</formula>
    </cfRule>
  </conditionalFormatting>
  <conditionalFormatting sqref="AQ150">
    <cfRule type="cellIs" dxfId="640" priority="69" operator="equal">
      <formula>0</formula>
    </cfRule>
    <cfRule type="cellIs" dxfId="639" priority="70" operator="lessThan">
      <formula>7</formula>
    </cfRule>
    <cfRule type="cellIs" dxfId="638" priority="71" operator="between">
      <formula>7</formula>
      <formula>14.99</formula>
    </cfRule>
    <cfRule type="cellIs" dxfId="637" priority="72" operator="greaterThan">
      <formula>15</formula>
    </cfRule>
  </conditionalFormatting>
  <conditionalFormatting sqref="AQ150">
    <cfRule type="cellIs" dxfId="636" priority="65" operator="equal">
      <formula>0</formula>
    </cfRule>
    <cfRule type="cellIs" dxfId="635" priority="66" operator="lessThan">
      <formula>7</formula>
    </cfRule>
    <cfRule type="cellIs" dxfId="634" priority="67" operator="between">
      <formula>7</formula>
      <formula>14.99</formula>
    </cfRule>
    <cfRule type="cellIs" dxfId="633" priority="68" operator="greaterThan">
      <formula>15</formula>
    </cfRule>
  </conditionalFormatting>
  <conditionalFormatting sqref="AQ151">
    <cfRule type="cellIs" dxfId="632" priority="61" operator="equal">
      <formula>0</formula>
    </cfRule>
    <cfRule type="cellIs" dxfId="631" priority="62" operator="lessThan">
      <formula>7</formula>
    </cfRule>
    <cfRule type="cellIs" dxfId="630" priority="63" operator="between">
      <formula>7</formula>
      <formula>14.99</formula>
    </cfRule>
    <cfRule type="cellIs" dxfId="629" priority="64" operator="greaterThan">
      <formula>15</formula>
    </cfRule>
  </conditionalFormatting>
  <conditionalFormatting sqref="AQ151">
    <cfRule type="cellIs" dxfId="628" priority="57" operator="equal">
      <formula>0</formula>
    </cfRule>
    <cfRule type="cellIs" dxfId="627" priority="58" operator="lessThan">
      <formula>7</formula>
    </cfRule>
    <cfRule type="cellIs" dxfId="626" priority="59" operator="between">
      <formula>7</formula>
      <formula>14.99</formula>
    </cfRule>
    <cfRule type="cellIs" dxfId="625" priority="60" operator="greaterThan">
      <formula>15</formula>
    </cfRule>
  </conditionalFormatting>
  <conditionalFormatting sqref="AQ152">
    <cfRule type="cellIs" dxfId="624" priority="53" operator="equal">
      <formula>0</formula>
    </cfRule>
    <cfRule type="cellIs" dxfId="623" priority="54" operator="lessThan">
      <formula>7</formula>
    </cfRule>
    <cfRule type="cellIs" dxfId="622" priority="55" operator="between">
      <formula>7</formula>
      <formula>14.99</formula>
    </cfRule>
    <cfRule type="cellIs" dxfId="621" priority="56" operator="greaterThan">
      <formula>15</formula>
    </cfRule>
  </conditionalFormatting>
  <conditionalFormatting sqref="AQ152">
    <cfRule type="cellIs" dxfId="620" priority="49" operator="equal">
      <formula>0</formula>
    </cfRule>
    <cfRule type="cellIs" dxfId="619" priority="50" operator="lessThan">
      <formula>7</formula>
    </cfRule>
    <cfRule type="cellIs" dxfId="618" priority="51" operator="between">
      <formula>7</formula>
      <formula>14.99</formula>
    </cfRule>
    <cfRule type="cellIs" dxfId="617" priority="52" operator="greaterThan">
      <formula>15</formula>
    </cfRule>
  </conditionalFormatting>
  <conditionalFormatting sqref="AQ153">
    <cfRule type="cellIs" dxfId="616" priority="45" operator="equal">
      <formula>0</formula>
    </cfRule>
    <cfRule type="cellIs" dxfId="615" priority="46" operator="lessThan">
      <formula>7</formula>
    </cfRule>
    <cfRule type="cellIs" dxfId="614" priority="47" operator="between">
      <formula>7</formula>
      <formula>14.99</formula>
    </cfRule>
    <cfRule type="cellIs" dxfId="613" priority="48" operator="greaterThan">
      <formula>15</formula>
    </cfRule>
  </conditionalFormatting>
  <conditionalFormatting sqref="AQ153">
    <cfRule type="cellIs" dxfId="612" priority="41" operator="equal">
      <formula>0</formula>
    </cfRule>
    <cfRule type="cellIs" dxfId="611" priority="42" operator="lessThan">
      <formula>7</formula>
    </cfRule>
    <cfRule type="cellIs" dxfId="610" priority="43" operator="between">
      <formula>7</formula>
      <formula>14.99</formula>
    </cfRule>
    <cfRule type="cellIs" dxfId="609" priority="44" operator="greaterThan">
      <formula>15</formula>
    </cfRule>
  </conditionalFormatting>
  <conditionalFormatting sqref="AQ154">
    <cfRule type="cellIs" dxfId="608" priority="37" operator="equal">
      <formula>0</formula>
    </cfRule>
    <cfRule type="cellIs" dxfId="607" priority="38" operator="lessThan">
      <formula>7</formula>
    </cfRule>
    <cfRule type="cellIs" dxfId="606" priority="39" operator="between">
      <formula>7</formula>
      <formula>14.99</formula>
    </cfRule>
    <cfRule type="cellIs" dxfId="605" priority="40" operator="greaterThan">
      <formula>15</formula>
    </cfRule>
  </conditionalFormatting>
  <conditionalFormatting sqref="AQ154">
    <cfRule type="cellIs" dxfId="604" priority="33" operator="equal">
      <formula>0</formula>
    </cfRule>
    <cfRule type="cellIs" dxfId="603" priority="34" operator="lessThan">
      <formula>7</formula>
    </cfRule>
    <cfRule type="cellIs" dxfId="602" priority="35" operator="between">
      <formula>7</formula>
      <formula>14.99</formula>
    </cfRule>
    <cfRule type="cellIs" dxfId="601" priority="36" operator="greaterThan">
      <formula>15</formula>
    </cfRule>
  </conditionalFormatting>
  <conditionalFormatting sqref="AQ155">
    <cfRule type="cellIs" dxfId="600" priority="29" operator="equal">
      <formula>0</formula>
    </cfRule>
    <cfRule type="cellIs" dxfId="599" priority="30" operator="lessThan">
      <formula>7</formula>
    </cfRule>
    <cfRule type="cellIs" dxfId="598" priority="31" operator="between">
      <formula>7</formula>
      <formula>14.99</formula>
    </cfRule>
    <cfRule type="cellIs" dxfId="597" priority="32" operator="greaterThan">
      <formula>15</formula>
    </cfRule>
  </conditionalFormatting>
  <conditionalFormatting sqref="AQ156">
    <cfRule type="cellIs" dxfId="596" priority="25" operator="equal">
      <formula>0</formula>
    </cfRule>
    <cfRule type="cellIs" dxfId="595" priority="26" operator="lessThan">
      <formula>7</formula>
    </cfRule>
    <cfRule type="cellIs" dxfId="594" priority="27" operator="between">
      <formula>7</formula>
      <formula>14.99</formula>
    </cfRule>
    <cfRule type="cellIs" dxfId="593" priority="28" operator="greaterThan">
      <formula>15</formula>
    </cfRule>
  </conditionalFormatting>
  <conditionalFormatting sqref="AQ156">
    <cfRule type="cellIs" dxfId="592" priority="21" operator="equal">
      <formula>0</formula>
    </cfRule>
    <cfRule type="cellIs" dxfId="591" priority="22" operator="lessThan">
      <formula>7</formula>
    </cfRule>
    <cfRule type="cellIs" dxfId="590" priority="23" operator="between">
      <formula>7</formula>
      <formula>14.99</formula>
    </cfRule>
    <cfRule type="cellIs" dxfId="589" priority="24" operator="greaterThan">
      <formula>15</formula>
    </cfRule>
  </conditionalFormatting>
  <conditionalFormatting sqref="F158:S158">
    <cfRule type="cellIs" dxfId="588" priority="1649" operator="equal">
      <formula>0</formula>
    </cfRule>
    <cfRule type="cellIs" dxfId="587" priority="1650" operator="lessThan">
      <formula>7</formula>
    </cfRule>
    <cfRule type="cellIs" dxfId="586" priority="1651" operator="between">
      <formula>7</formula>
      <formula>14.99</formula>
    </cfRule>
    <cfRule type="cellIs" dxfId="585" priority="1652" operator="greaterThan">
      <formula>15</formula>
    </cfRule>
  </conditionalFormatting>
  <conditionalFormatting sqref="AQ158">
    <cfRule type="cellIs" dxfId="584" priority="13" operator="equal">
      <formula>0</formula>
    </cfRule>
    <cfRule type="cellIs" dxfId="583" priority="14" operator="lessThan">
      <formula>7</formula>
    </cfRule>
    <cfRule type="cellIs" dxfId="582" priority="15" operator="between">
      <formula>7</formula>
      <formula>14.99</formula>
    </cfRule>
    <cfRule type="cellIs" dxfId="581" priority="16" operator="greaterThan">
      <formula>15</formula>
    </cfRule>
  </conditionalFormatting>
  <conditionalFormatting sqref="AQ158">
    <cfRule type="cellIs" dxfId="580" priority="9" operator="equal">
      <formula>0</formula>
    </cfRule>
    <cfRule type="cellIs" dxfId="579" priority="10" operator="lessThan">
      <formula>7</formula>
    </cfRule>
    <cfRule type="cellIs" dxfId="578" priority="11" operator="between">
      <formula>7</formula>
      <formula>14.99</formula>
    </cfRule>
    <cfRule type="cellIs" dxfId="577" priority="12" operator="greaterThan">
      <formula>15</formula>
    </cfRule>
  </conditionalFormatting>
  <conditionalFormatting sqref="T159">
    <cfRule type="cellIs" dxfId="576" priority="1645" operator="equal">
      <formula>0</formula>
    </cfRule>
    <cfRule type="cellIs" dxfId="575" priority="1646" operator="lessThan">
      <formula>7</formula>
    </cfRule>
    <cfRule type="cellIs" dxfId="574" priority="1647" operator="between">
      <formula>7</formula>
      <formula>14.99</formula>
    </cfRule>
    <cfRule type="cellIs" dxfId="573" priority="1648" operator="greaterThan">
      <formula>15</formula>
    </cfRule>
  </conditionalFormatting>
  <conditionalFormatting sqref="T138">
    <cfRule type="cellIs" dxfId="572" priority="1593" operator="equal">
      <formula>0</formula>
    </cfRule>
    <cfRule type="cellIs" dxfId="571" priority="1594" operator="lessThan">
      <formula>7</formula>
    </cfRule>
    <cfRule type="cellIs" dxfId="570" priority="1595" operator="between">
      <formula>7</formula>
      <formula>14.99</formula>
    </cfRule>
    <cfRule type="cellIs" dxfId="569" priority="1596" operator="greaterThan">
      <formula>15</formula>
    </cfRule>
  </conditionalFormatting>
  <conditionalFormatting sqref="T153">
    <cfRule type="cellIs" dxfId="568" priority="1641" operator="equal">
      <formula>0</formula>
    </cfRule>
    <cfRule type="cellIs" dxfId="567" priority="1642" operator="lessThan">
      <formula>7</formula>
    </cfRule>
    <cfRule type="cellIs" dxfId="566" priority="1643" operator="between">
      <formula>7</formula>
      <formula>14.99</formula>
    </cfRule>
    <cfRule type="cellIs" dxfId="565" priority="1644" operator="greaterThan">
      <formula>15</formula>
    </cfRule>
  </conditionalFormatting>
  <conditionalFormatting sqref="T152">
    <cfRule type="cellIs" dxfId="564" priority="1637" operator="equal">
      <formula>0</formula>
    </cfRule>
    <cfRule type="cellIs" dxfId="563" priority="1638" operator="lessThan">
      <formula>7</formula>
    </cfRule>
    <cfRule type="cellIs" dxfId="562" priority="1639" operator="between">
      <formula>7</formula>
      <formula>14.99</formula>
    </cfRule>
    <cfRule type="cellIs" dxfId="561" priority="1640" operator="greaterThan">
      <formula>15</formula>
    </cfRule>
  </conditionalFormatting>
  <conditionalFormatting sqref="T149">
    <cfRule type="cellIs" dxfId="560" priority="1633" operator="equal">
      <formula>0</formula>
    </cfRule>
    <cfRule type="cellIs" dxfId="559" priority="1634" operator="lessThan">
      <formula>7</formula>
    </cfRule>
    <cfRule type="cellIs" dxfId="558" priority="1635" operator="between">
      <formula>7</formula>
      <formula>14.99</formula>
    </cfRule>
    <cfRule type="cellIs" dxfId="557" priority="1636" operator="greaterThan">
      <formula>15</formula>
    </cfRule>
  </conditionalFormatting>
  <conditionalFormatting sqref="AG133">
    <cfRule type="cellIs" dxfId="556" priority="1353" operator="equal">
      <formula>0</formula>
    </cfRule>
    <cfRule type="cellIs" dxfId="555" priority="1354" operator="lessThan">
      <formula>7</formula>
    </cfRule>
    <cfRule type="cellIs" dxfId="554" priority="1355" operator="between">
      <formula>7</formula>
      <formula>14.99</formula>
    </cfRule>
    <cfRule type="cellIs" dxfId="553" priority="1356" operator="greaterThan">
      <formula>15</formula>
    </cfRule>
  </conditionalFormatting>
  <conditionalFormatting sqref="T148">
    <cfRule type="cellIs" dxfId="552" priority="1629" operator="equal">
      <formula>0</formula>
    </cfRule>
    <cfRule type="cellIs" dxfId="551" priority="1630" operator="lessThan">
      <formula>7</formula>
    </cfRule>
    <cfRule type="cellIs" dxfId="550" priority="1631" operator="between">
      <formula>7</formula>
      <formula>14.99</formula>
    </cfRule>
    <cfRule type="cellIs" dxfId="549" priority="1632" operator="greaterThan">
      <formula>15</formula>
    </cfRule>
  </conditionalFormatting>
  <conditionalFormatting sqref="AG132">
    <cfRule type="cellIs" dxfId="548" priority="1341" operator="equal">
      <formula>0</formula>
    </cfRule>
    <cfRule type="cellIs" dxfId="547" priority="1342" operator="lessThan">
      <formula>7</formula>
    </cfRule>
    <cfRule type="cellIs" dxfId="546" priority="1343" operator="between">
      <formula>7</formula>
      <formula>14.99</formula>
    </cfRule>
    <cfRule type="cellIs" dxfId="545" priority="1344" operator="greaterThan">
      <formula>15</formula>
    </cfRule>
  </conditionalFormatting>
  <conditionalFormatting sqref="T147">
    <cfRule type="cellIs" dxfId="544" priority="1625" operator="equal">
      <formula>0</formula>
    </cfRule>
    <cfRule type="cellIs" dxfId="543" priority="1626" operator="lessThan">
      <formula>7</formula>
    </cfRule>
    <cfRule type="cellIs" dxfId="542" priority="1627" operator="between">
      <formula>7</formula>
      <formula>14.99</formula>
    </cfRule>
    <cfRule type="cellIs" dxfId="541" priority="1628" operator="greaterThan">
      <formula>15</formula>
    </cfRule>
  </conditionalFormatting>
  <conditionalFormatting sqref="T146">
    <cfRule type="cellIs" dxfId="540" priority="1621" operator="equal">
      <formula>0</formula>
    </cfRule>
    <cfRule type="cellIs" dxfId="539" priority="1622" operator="lessThan">
      <formula>7</formula>
    </cfRule>
    <cfRule type="cellIs" dxfId="538" priority="1623" operator="between">
      <formula>7</formula>
      <formula>14.99</formula>
    </cfRule>
    <cfRule type="cellIs" dxfId="537" priority="1624" operator="greaterThan">
      <formula>15</formula>
    </cfRule>
  </conditionalFormatting>
  <conditionalFormatting sqref="T145">
    <cfRule type="cellIs" dxfId="536" priority="1617" operator="equal">
      <formula>0</formula>
    </cfRule>
    <cfRule type="cellIs" dxfId="535" priority="1618" operator="lessThan">
      <formula>7</formula>
    </cfRule>
    <cfRule type="cellIs" dxfId="534" priority="1619" operator="between">
      <formula>7</formula>
      <formula>14.99</formula>
    </cfRule>
    <cfRule type="cellIs" dxfId="533" priority="1620" operator="greaterThan">
      <formula>15</formula>
    </cfRule>
  </conditionalFormatting>
  <conditionalFormatting sqref="T144">
    <cfRule type="cellIs" dxfId="532" priority="1613" operator="equal">
      <formula>0</formula>
    </cfRule>
    <cfRule type="cellIs" dxfId="531" priority="1614" operator="lessThan">
      <formula>7</formula>
    </cfRule>
    <cfRule type="cellIs" dxfId="530" priority="1615" operator="between">
      <formula>7</formula>
      <formula>14.99</formula>
    </cfRule>
    <cfRule type="cellIs" dxfId="529" priority="1616" operator="greaterThan">
      <formula>15</formula>
    </cfRule>
  </conditionalFormatting>
  <conditionalFormatting sqref="T143">
    <cfRule type="cellIs" dxfId="528" priority="1609" operator="equal">
      <formula>0</formula>
    </cfRule>
    <cfRule type="cellIs" dxfId="527" priority="1610" operator="lessThan">
      <formula>7</formula>
    </cfRule>
    <cfRule type="cellIs" dxfId="526" priority="1611" operator="between">
      <formula>7</formula>
      <formula>14.99</formula>
    </cfRule>
    <cfRule type="cellIs" dxfId="525" priority="1612" operator="greaterThan">
      <formula>15</formula>
    </cfRule>
  </conditionalFormatting>
  <conditionalFormatting sqref="T142">
    <cfRule type="cellIs" dxfId="524" priority="1605" operator="equal">
      <formula>0</formula>
    </cfRule>
    <cfRule type="cellIs" dxfId="523" priority="1606" operator="lessThan">
      <formula>7</formula>
    </cfRule>
    <cfRule type="cellIs" dxfId="522" priority="1607" operator="between">
      <formula>7</formula>
      <formula>14.99</formula>
    </cfRule>
    <cfRule type="cellIs" dxfId="521" priority="1608" operator="greaterThan">
      <formula>15</formula>
    </cfRule>
  </conditionalFormatting>
  <conditionalFormatting sqref="T141">
    <cfRule type="cellIs" dxfId="520" priority="1601" operator="equal">
      <formula>0</formula>
    </cfRule>
    <cfRule type="cellIs" dxfId="519" priority="1602" operator="lessThan">
      <formula>7</formula>
    </cfRule>
    <cfRule type="cellIs" dxfId="518" priority="1603" operator="between">
      <formula>7</formula>
      <formula>14.99</formula>
    </cfRule>
    <cfRule type="cellIs" dxfId="517" priority="1604" operator="greaterThan">
      <formula>15</formula>
    </cfRule>
  </conditionalFormatting>
  <conditionalFormatting sqref="T139">
    <cfRule type="cellIs" dxfId="516" priority="1597" operator="equal">
      <formula>0</formula>
    </cfRule>
    <cfRule type="cellIs" dxfId="515" priority="1598" operator="lessThan">
      <formula>7</formula>
    </cfRule>
    <cfRule type="cellIs" dxfId="514" priority="1599" operator="between">
      <formula>7</formula>
      <formula>14.99</formula>
    </cfRule>
    <cfRule type="cellIs" dxfId="513" priority="1600" operator="greaterThan">
      <formula>15</formula>
    </cfRule>
  </conditionalFormatting>
  <conditionalFormatting sqref="T137">
    <cfRule type="cellIs" dxfId="512" priority="1589" operator="equal">
      <formula>0</formula>
    </cfRule>
    <cfRule type="cellIs" dxfId="511" priority="1590" operator="lessThan">
      <formula>7</formula>
    </cfRule>
    <cfRule type="cellIs" dxfId="510" priority="1591" operator="between">
      <formula>7</formula>
      <formula>14.99</formula>
    </cfRule>
    <cfRule type="cellIs" dxfId="509" priority="1592" operator="greaterThan">
      <formula>15</formula>
    </cfRule>
  </conditionalFormatting>
  <conditionalFormatting sqref="T136">
    <cfRule type="cellIs" dxfId="508" priority="1585" operator="equal">
      <formula>0</formula>
    </cfRule>
    <cfRule type="cellIs" dxfId="507" priority="1586" operator="lessThan">
      <formula>7</formula>
    </cfRule>
    <cfRule type="cellIs" dxfId="506" priority="1587" operator="between">
      <formula>7</formula>
      <formula>14.99</formula>
    </cfRule>
    <cfRule type="cellIs" dxfId="505" priority="1588" operator="greaterThan">
      <formula>15</formula>
    </cfRule>
  </conditionalFormatting>
  <conditionalFormatting sqref="T135">
    <cfRule type="cellIs" dxfId="504" priority="1581" operator="equal">
      <formula>0</formula>
    </cfRule>
    <cfRule type="cellIs" dxfId="503" priority="1582" operator="lessThan">
      <formula>7</formula>
    </cfRule>
    <cfRule type="cellIs" dxfId="502" priority="1583" operator="between">
      <formula>7</formula>
      <formula>14.99</formula>
    </cfRule>
    <cfRule type="cellIs" dxfId="501" priority="1584" operator="greaterThan">
      <formula>15</formula>
    </cfRule>
  </conditionalFormatting>
  <conditionalFormatting sqref="T134">
    <cfRule type="cellIs" dxfId="500" priority="1577" operator="equal">
      <formula>0</formula>
    </cfRule>
    <cfRule type="cellIs" dxfId="499" priority="1578" operator="lessThan">
      <formula>7</formula>
    </cfRule>
    <cfRule type="cellIs" dxfId="498" priority="1579" operator="between">
      <formula>7</formula>
      <formula>14.99</formula>
    </cfRule>
    <cfRule type="cellIs" dxfId="497" priority="1580" operator="greaterThan">
      <formula>15</formula>
    </cfRule>
  </conditionalFormatting>
  <conditionalFormatting sqref="T133">
    <cfRule type="cellIs" dxfId="496" priority="1573" operator="equal">
      <formula>0</formula>
    </cfRule>
    <cfRule type="cellIs" dxfId="495" priority="1574" operator="lessThan">
      <formula>7</formula>
    </cfRule>
    <cfRule type="cellIs" dxfId="494" priority="1575" operator="between">
      <formula>7</formula>
      <formula>14.99</formula>
    </cfRule>
    <cfRule type="cellIs" dxfId="493" priority="1576" operator="greaterThan">
      <formula>15</formula>
    </cfRule>
  </conditionalFormatting>
  <conditionalFormatting sqref="T132">
    <cfRule type="cellIs" dxfId="492" priority="1569" operator="equal">
      <formula>0</formula>
    </cfRule>
    <cfRule type="cellIs" dxfId="491" priority="1570" operator="lessThan">
      <formula>7</formula>
    </cfRule>
    <cfRule type="cellIs" dxfId="490" priority="1571" operator="between">
      <formula>7</formula>
      <formula>14.99</formula>
    </cfRule>
    <cfRule type="cellIs" dxfId="489" priority="1572" operator="greaterThan">
      <formula>15</formula>
    </cfRule>
  </conditionalFormatting>
  <conditionalFormatting sqref="T155">
    <cfRule type="cellIs" dxfId="488" priority="1533" operator="equal">
      <formula>0</formula>
    </cfRule>
    <cfRule type="cellIs" dxfId="487" priority="1534" operator="lessThan">
      <formula>7</formula>
    </cfRule>
    <cfRule type="cellIs" dxfId="486" priority="1535" operator="between">
      <formula>7</formula>
      <formula>14.99</formula>
    </cfRule>
    <cfRule type="cellIs" dxfId="485" priority="1536" operator="greaterThan">
      <formula>15</formula>
    </cfRule>
  </conditionalFormatting>
  <conditionalFormatting sqref="T140">
    <cfRule type="cellIs" dxfId="484" priority="1565" operator="equal">
      <formula>0</formula>
    </cfRule>
    <cfRule type="cellIs" dxfId="483" priority="1566" operator="lessThan">
      <formula>7</formula>
    </cfRule>
    <cfRule type="cellIs" dxfId="482" priority="1567" operator="between">
      <formula>7</formula>
      <formula>14.99</formula>
    </cfRule>
    <cfRule type="cellIs" dxfId="481" priority="1568" operator="greaterThan">
      <formula>15</formula>
    </cfRule>
  </conditionalFormatting>
  <conditionalFormatting sqref="T141">
    <cfRule type="cellIs" dxfId="480" priority="1561" operator="equal">
      <formula>0</formula>
    </cfRule>
    <cfRule type="cellIs" dxfId="479" priority="1562" operator="lessThan">
      <formula>7</formula>
    </cfRule>
    <cfRule type="cellIs" dxfId="478" priority="1563" operator="between">
      <formula>7</formula>
      <formula>14.99</formula>
    </cfRule>
    <cfRule type="cellIs" dxfId="477" priority="1564" operator="greaterThan">
      <formula>15</formula>
    </cfRule>
  </conditionalFormatting>
  <conditionalFormatting sqref="T150">
    <cfRule type="cellIs" dxfId="476" priority="1557" operator="equal">
      <formula>0</formula>
    </cfRule>
    <cfRule type="cellIs" dxfId="475" priority="1558" operator="lessThan">
      <formula>7</formula>
    </cfRule>
    <cfRule type="cellIs" dxfId="474" priority="1559" operator="between">
      <formula>7</formula>
      <formula>14.99</formula>
    </cfRule>
    <cfRule type="cellIs" dxfId="473" priority="1560" operator="greaterThan">
      <formula>15</formula>
    </cfRule>
  </conditionalFormatting>
  <conditionalFormatting sqref="T150">
    <cfRule type="cellIs" dxfId="472" priority="1553" operator="equal">
      <formula>0</formula>
    </cfRule>
    <cfRule type="cellIs" dxfId="471" priority="1554" operator="lessThan">
      <formula>7</formula>
    </cfRule>
    <cfRule type="cellIs" dxfId="470" priority="1555" operator="between">
      <formula>7</formula>
      <formula>14.99</formula>
    </cfRule>
    <cfRule type="cellIs" dxfId="469" priority="1556" operator="greaterThan">
      <formula>15</formula>
    </cfRule>
  </conditionalFormatting>
  <conditionalFormatting sqref="T151">
    <cfRule type="cellIs" dxfId="468" priority="1549" operator="equal">
      <formula>0</formula>
    </cfRule>
    <cfRule type="cellIs" dxfId="467" priority="1550" operator="lessThan">
      <formula>7</formula>
    </cfRule>
    <cfRule type="cellIs" dxfId="466" priority="1551" operator="between">
      <formula>7</formula>
      <formula>14.99</formula>
    </cfRule>
    <cfRule type="cellIs" dxfId="465" priority="1552" operator="greaterThan">
      <formula>15</formula>
    </cfRule>
  </conditionalFormatting>
  <conditionalFormatting sqref="T151">
    <cfRule type="cellIs" dxfId="464" priority="1545" operator="equal">
      <formula>0</formula>
    </cfRule>
    <cfRule type="cellIs" dxfId="463" priority="1546" operator="lessThan">
      <formula>7</formula>
    </cfRule>
    <cfRule type="cellIs" dxfId="462" priority="1547" operator="between">
      <formula>7</formula>
      <formula>14.99</formula>
    </cfRule>
    <cfRule type="cellIs" dxfId="461" priority="1548" operator="greaterThan">
      <formula>15</formula>
    </cfRule>
  </conditionalFormatting>
  <conditionalFormatting sqref="T154">
    <cfRule type="cellIs" dxfId="460" priority="1541" operator="equal">
      <formula>0</formula>
    </cfRule>
    <cfRule type="cellIs" dxfId="459" priority="1542" operator="lessThan">
      <formula>7</formula>
    </cfRule>
    <cfRule type="cellIs" dxfId="458" priority="1543" operator="between">
      <formula>7</formula>
      <formula>14.99</formula>
    </cfRule>
    <cfRule type="cellIs" dxfId="457" priority="1544" operator="greaterThan">
      <formula>15</formula>
    </cfRule>
  </conditionalFormatting>
  <conditionalFormatting sqref="T154">
    <cfRule type="cellIs" dxfId="456" priority="1537" operator="equal">
      <formula>0</formula>
    </cfRule>
    <cfRule type="cellIs" dxfId="455" priority="1538" operator="lessThan">
      <formula>7</formula>
    </cfRule>
    <cfRule type="cellIs" dxfId="454" priority="1539" operator="between">
      <formula>7</formula>
      <formula>14.99</formula>
    </cfRule>
    <cfRule type="cellIs" dxfId="453" priority="1540" operator="greaterThan">
      <formula>15</formula>
    </cfRule>
  </conditionalFormatting>
  <conditionalFormatting sqref="T156">
    <cfRule type="cellIs" dxfId="452" priority="1529" operator="equal">
      <formula>0</formula>
    </cfRule>
    <cfRule type="cellIs" dxfId="451" priority="1530" operator="lessThan">
      <formula>7</formula>
    </cfRule>
    <cfRule type="cellIs" dxfId="450" priority="1531" operator="between">
      <formula>7</formula>
      <formula>14.99</formula>
    </cfRule>
    <cfRule type="cellIs" dxfId="449" priority="1532" operator="greaterThan">
      <formula>15</formula>
    </cfRule>
  </conditionalFormatting>
  <conditionalFormatting sqref="T157">
    <cfRule type="cellIs" dxfId="448" priority="1525" operator="equal">
      <formula>0</formula>
    </cfRule>
    <cfRule type="cellIs" dxfId="447" priority="1526" operator="lessThan">
      <formula>7</formula>
    </cfRule>
    <cfRule type="cellIs" dxfId="446" priority="1527" operator="between">
      <formula>7</formula>
      <formula>14.99</formula>
    </cfRule>
    <cfRule type="cellIs" dxfId="445" priority="1528" operator="greaterThan">
      <formula>15</formula>
    </cfRule>
  </conditionalFormatting>
  <conditionalFormatting sqref="T158">
    <cfRule type="cellIs" dxfId="444" priority="1521" operator="equal">
      <formula>0</formula>
    </cfRule>
    <cfRule type="cellIs" dxfId="443" priority="1522" operator="lessThan">
      <formula>7</formula>
    </cfRule>
    <cfRule type="cellIs" dxfId="442" priority="1523" operator="between">
      <formula>7</formula>
      <formula>14.99</formula>
    </cfRule>
    <cfRule type="cellIs" dxfId="441" priority="1524" operator="greaterThan">
      <formula>15</formula>
    </cfRule>
  </conditionalFormatting>
  <conditionalFormatting sqref="T158">
    <cfRule type="cellIs" dxfId="440" priority="1517" operator="equal">
      <formula>0</formula>
    </cfRule>
    <cfRule type="cellIs" dxfId="439" priority="1518" operator="lessThan">
      <formula>7</formula>
    </cfRule>
    <cfRule type="cellIs" dxfId="438" priority="1519" operator="between">
      <formula>7</formula>
      <formula>14.99</formula>
    </cfRule>
    <cfRule type="cellIs" dxfId="437" priority="1520" operator="greaterThan">
      <formula>15</formula>
    </cfRule>
  </conditionalFormatting>
  <conditionalFormatting sqref="AS159:AU159 AI159:AP159 U159:AF159">
    <cfRule type="cellIs" dxfId="436" priority="1513" operator="equal">
      <formula>0</formula>
    </cfRule>
    <cfRule type="cellIs" dxfId="435" priority="1514" operator="lessThan">
      <formula>7</formula>
    </cfRule>
    <cfRule type="cellIs" dxfId="434" priority="1515" operator="between">
      <formula>7</formula>
      <formula>14.99</formula>
    </cfRule>
    <cfRule type="cellIs" dxfId="433" priority="1516" operator="greaterThan">
      <formula>15</formula>
    </cfRule>
  </conditionalFormatting>
  <conditionalFormatting sqref="AH159">
    <cfRule type="cellIs" dxfId="432" priority="1509" operator="equal">
      <formula>0</formula>
    </cfRule>
    <cfRule type="cellIs" dxfId="431" priority="1510" operator="lessThan">
      <formula>7</formula>
    </cfRule>
    <cfRule type="cellIs" dxfId="430" priority="1511" operator="between">
      <formula>7</formula>
      <formula>14.99</formula>
    </cfRule>
    <cfRule type="cellIs" dxfId="429" priority="1512" operator="greaterThan">
      <formula>15</formula>
    </cfRule>
  </conditionalFormatting>
  <conditionalFormatting sqref="AG159">
    <cfRule type="cellIs" dxfId="428" priority="1505" operator="equal">
      <formula>0</formula>
    </cfRule>
    <cfRule type="cellIs" dxfId="427" priority="1506" operator="lessThan">
      <formula>7</formula>
    </cfRule>
    <cfRule type="cellIs" dxfId="426" priority="1507" operator="between">
      <formula>7</formula>
      <formula>14.99</formula>
    </cfRule>
    <cfRule type="cellIs" dxfId="425" priority="1508" operator="greaterThan">
      <formula>15</formula>
    </cfRule>
  </conditionalFormatting>
  <conditionalFormatting sqref="AH145">
    <cfRule type="cellIs" dxfId="424" priority="1441" operator="equal">
      <formula>0</formula>
    </cfRule>
    <cfRule type="cellIs" dxfId="423" priority="1442" operator="lessThan">
      <formula>7</formula>
    </cfRule>
    <cfRule type="cellIs" dxfId="422" priority="1443" operator="between">
      <formula>7</formula>
      <formula>14.99</formula>
    </cfRule>
    <cfRule type="cellIs" dxfId="421" priority="1444" operator="greaterThan">
      <formula>15</formula>
    </cfRule>
  </conditionalFormatting>
  <conditionalFormatting sqref="AT138 AL138 U138:V138 AB138:AF138">
    <cfRule type="cellIs" dxfId="420" priority="1405" operator="equal">
      <formula>0</formula>
    </cfRule>
    <cfRule type="cellIs" dxfId="419" priority="1406" operator="lessThan">
      <formula>7</formula>
    </cfRule>
    <cfRule type="cellIs" dxfId="418" priority="1407" operator="between">
      <formula>7</formula>
      <formula>14.99</formula>
    </cfRule>
    <cfRule type="cellIs" dxfId="417" priority="1408" operator="greaterThan">
      <formula>15</formula>
    </cfRule>
  </conditionalFormatting>
  <conditionalFormatting sqref="AT153 AL153 U153:W153 Y153:Z153 AC153:AF153">
    <cfRule type="cellIs" dxfId="416" priority="1501" operator="equal">
      <formula>0</formula>
    </cfRule>
    <cfRule type="cellIs" dxfId="415" priority="1502" operator="lessThan">
      <formula>7</formula>
    </cfRule>
    <cfRule type="cellIs" dxfId="414" priority="1503" operator="between">
      <formula>7</formula>
      <formula>14.99</formula>
    </cfRule>
    <cfRule type="cellIs" dxfId="413" priority="1504" operator="greaterThan">
      <formula>15</formula>
    </cfRule>
  </conditionalFormatting>
  <conditionalFormatting sqref="AS152:AT152 AK152:AL152 U152:AA152 AN152 AP152 AC152:AF152">
    <cfRule type="cellIs" dxfId="412" priority="1497" operator="equal">
      <formula>0</formula>
    </cfRule>
    <cfRule type="cellIs" dxfId="411" priority="1498" operator="lessThan">
      <formula>7</formula>
    </cfRule>
    <cfRule type="cellIs" dxfId="410" priority="1499" operator="between">
      <formula>7</formula>
      <formula>14.99</formula>
    </cfRule>
    <cfRule type="cellIs" dxfId="409" priority="1500" operator="greaterThan">
      <formula>15</formula>
    </cfRule>
  </conditionalFormatting>
  <conditionalFormatting sqref="AA141">
    <cfRule type="cellIs" dxfId="408" priority="1297" operator="equal">
      <formula>0</formula>
    </cfRule>
    <cfRule type="cellIs" dxfId="407" priority="1298" operator="lessThan">
      <formula>7</formula>
    </cfRule>
    <cfRule type="cellIs" dxfId="406" priority="1299" operator="between">
      <formula>7</formula>
      <formula>14.99</formula>
    </cfRule>
    <cfRule type="cellIs" dxfId="405" priority="1300" operator="greaterThan">
      <formula>15</formula>
    </cfRule>
  </conditionalFormatting>
  <conditionalFormatting sqref="AO137:AO138">
    <cfRule type="cellIs" dxfId="404" priority="1237" operator="equal">
      <formula>0</formula>
    </cfRule>
    <cfRule type="cellIs" dxfId="403" priority="1238" operator="lessThan">
      <formula>7</formula>
    </cfRule>
    <cfRule type="cellIs" dxfId="402" priority="1239" operator="between">
      <formula>7</formula>
      <formula>14.99</formula>
    </cfRule>
    <cfRule type="cellIs" dxfId="401" priority="1240" operator="greaterThan">
      <formula>15</formula>
    </cfRule>
  </conditionalFormatting>
  <conditionalFormatting sqref="AP137:AP138">
    <cfRule type="cellIs" dxfId="400" priority="1225" operator="equal">
      <formula>0</formula>
    </cfRule>
    <cfRule type="cellIs" dxfId="399" priority="1226" operator="lessThan">
      <formula>7</formula>
    </cfRule>
    <cfRule type="cellIs" dxfId="398" priority="1227" operator="between">
      <formula>7</formula>
      <formula>14.99</formula>
    </cfRule>
    <cfRule type="cellIs" dxfId="397" priority="1228" operator="greaterThan">
      <formula>15</formula>
    </cfRule>
  </conditionalFormatting>
  <conditionalFormatting sqref="AV141">
    <cfRule type="cellIs" dxfId="396" priority="1181" operator="equal">
      <formula>0</formula>
    </cfRule>
    <cfRule type="cellIs" dxfId="395" priority="1182" operator="lessThan">
      <formula>7</formula>
    </cfRule>
    <cfRule type="cellIs" dxfId="394" priority="1183" operator="between">
      <formula>7</formula>
      <formula>14.99</formula>
    </cfRule>
    <cfRule type="cellIs" dxfId="393" priority="1184" operator="greaterThan">
      <formula>15</formula>
    </cfRule>
  </conditionalFormatting>
  <conditionalFormatting sqref="AR134">
    <cfRule type="cellIs" dxfId="392" priority="1173" operator="equal">
      <formula>0</formula>
    </cfRule>
    <cfRule type="cellIs" dxfId="391" priority="1174" operator="lessThan">
      <formula>7</formula>
    </cfRule>
    <cfRule type="cellIs" dxfId="390" priority="1175" operator="between">
      <formula>7</formula>
      <formula>14.99</formula>
    </cfRule>
    <cfRule type="cellIs" dxfId="389" priority="1176" operator="greaterThan">
      <formula>15</formula>
    </cfRule>
  </conditionalFormatting>
  <conditionalFormatting sqref="AI149:AJ149 U149:AF149">
    <cfRule type="cellIs" dxfId="388" priority="1493" operator="equal">
      <formula>0</formula>
    </cfRule>
    <cfRule type="cellIs" dxfId="387" priority="1494" operator="lessThan">
      <formula>7</formula>
    </cfRule>
    <cfRule type="cellIs" dxfId="386" priority="1495" operator="between">
      <formula>7</formula>
      <formula>14.99</formula>
    </cfRule>
    <cfRule type="cellIs" dxfId="385" priority="1496" operator="greaterThan">
      <formula>15</formula>
    </cfRule>
  </conditionalFormatting>
  <conditionalFormatting sqref="AH149">
    <cfRule type="cellIs" dxfId="384" priority="1489" operator="equal">
      <formula>0</formula>
    </cfRule>
    <cfRule type="cellIs" dxfId="383" priority="1490" operator="lessThan">
      <formula>7</formula>
    </cfRule>
    <cfRule type="cellIs" dxfId="382" priority="1491" operator="between">
      <formula>7</formula>
      <formula>14.99</formula>
    </cfRule>
    <cfRule type="cellIs" dxfId="381" priority="1492" operator="greaterThan">
      <formula>15</formula>
    </cfRule>
  </conditionalFormatting>
  <conditionalFormatting sqref="AG149">
    <cfRule type="cellIs" dxfId="380" priority="1485" operator="equal">
      <formula>0</formula>
    </cfRule>
    <cfRule type="cellIs" dxfId="379" priority="1486" operator="lessThan">
      <formula>7</formula>
    </cfRule>
    <cfRule type="cellIs" dxfId="378" priority="1487" operator="between">
      <formula>7</formula>
      <formula>14.99</formula>
    </cfRule>
    <cfRule type="cellIs" dxfId="377" priority="1488" operator="greaterThan">
      <formula>15</formula>
    </cfRule>
  </conditionalFormatting>
  <conditionalFormatting sqref="AI148:AJ148 U148:AF148 AN148:AP148 AL148">
    <cfRule type="cellIs" dxfId="376" priority="1481" operator="equal">
      <formula>0</formula>
    </cfRule>
    <cfRule type="cellIs" dxfId="375" priority="1482" operator="lessThan">
      <formula>7</formula>
    </cfRule>
    <cfRule type="cellIs" dxfId="374" priority="1483" operator="between">
      <formula>7</formula>
      <formula>14.99</formula>
    </cfRule>
    <cfRule type="cellIs" dxfId="373" priority="1484" operator="greaterThan">
      <formula>15</formula>
    </cfRule>
  </conditionalFormatting>
  <conditionalFormatting sqref="AH148">
    <cfRule type="cellIs" dxfId="372" priority="1477" operator="equal">
      <formula>0</formula>
    </cfRule>
    <cfRule type="cellIs" dxfId="371" priority="1478" operator="lessThan">
      <formula>7</formula>
    </cfRule>
    <cfRule type="cellIs" dxfId="370" priority="1479" operator="between">
      <formula>7</formula>
      <formula>14.99</formula>
    </cfRule>
    <cfRule type="cellIs" dxfId="369" priority="1480" operator="greaterThan">
      <formula>15</formula>
    </cfRule>
  </conditionalFormatting>
  <conditionalFormatting sqref="AG148">
    <cfRule type="cellIs" dxfId="368" priority="1473" operator="equal">
      <formula>0</formula>
    </cfRule>
    <cfRule type="cellIs" dxfId="367" priority="1474" operator="lessThan">
      <formula>7</formula>
    </cfRule>
    <cfRule type="cellIs" dxfId="366" priority="1475" operator="between">
      <formula>7</formula>
      <formula>14.99</formula>
    </cfRule>
    <cfRule type="cellIs" dxfId="365" priority="1476" operator="greaterThan">
      <formula>15</formula>
    </cfRule>
  </conditionalFormatting>
  <conditionalFormatting sqref="AI147:AP147 U147:AF147">
    <cfRule type="cellIs" dxfId="364" priority="1469" operator="equal">
      <formula>0</formula>
    </cfRule>
    <cfRule type="cellIs" dxfId="363" priority="1470" operator="lessThan">
      <formula>7</formula>
    </cfRule>
    <cfRule type="cellIs" dxfId="362" priority="1471" operator="between">
      <formula>7</formula>
      <formula>14.99</formula>
    </cfRule>
    <cfRule type="cellIs" dxfId="361" priority="1472" operator="greaterThan">
      <formula>15</formula>
    </cfRule>
  </conditionalFormatting>
  <conditionalFormatting sqref="AH147">
    <cfRule type="cellIs" dxfId="360" priority="1465" operator="equal">
      <formula>0</formula>
    </cfRule>
    <cfRule type="cellIs" dxfId="359" priority="1466" operator="lessThan">
      <formula>7</formula>
    </cfRule>
    <cfRule type="cellIs" dxfId="358" priority="1467" operator="between">
      <formula>7</formula>
      <formula>14.99</formula>
    </cfRule>
    <cfRule type="cellIs" dxfId="357" priority="1468" operator="greaterThan">
      <formula>15</formula>
    </cfRule>
  </conditionalFormatting>
  <conditionalFormatting sqref="AG147">
    <cfRule type="cellIs" dxfId="356" priority="1461" operator="equal">
      <formula>0</formula>
    </cfRule>
    <cfRule type="cellIs" dxfId="355" priority="1462" operator="lessThan">
      <formula>7</formula>
    </cfRule>
    <cfRule type="cellIs" dxfId="354" priority="1463" operator="between">
      <formula>7</formula>
      <formula>14.99</formula>
    </cfRule>
    <cfRule type="cellIs" dxfId="353" priority="1464" operator="greaterThan">
      <formula>15</formula>
    </cfRule>
  </conditionalFormatting>
  <conditionalFormatting sqref="AR146:AU146 AI146:AP146 U146:AF146">
    <cfRule type="cellIs" dxfId="352" priority="1457" operator="equal">
      <formula>0</formula>
    </cfRule>
    <cfRule type="cellIs" dxfId="351" priority="1458" operator="lessThan">
      <formula>7</formula>
    </cfRule>
    <cfRule type="cellIs" dxfId="350" priority="1459" operator="between">
      <formula>7</formula>
      <formula>14.99</formula>
    </cfRule>
    <cfRule type="cellIs" dxfId="349" priority="1460" operator="greaterThan">
      <formula>15</formula>
    </cfRule>
  </conditionalFormatting>
  <conditionalFormatting sqref="AH146">
    <cfRule type="cellIs" dxfId="348" priority="1453" operator="equal">
      <formula>0</formula>
    </cfRule>
    <cfRule type="cellIs" dxfId="347" priority="1454" operator="lessThan">
      <formula>7</formula>
    </cfRule>
    <cfRule type="cellIs" dxfId="346" priority="1455" operator="between">
      <formula>7</formula>
      <formula>14.99</formula>
    </cfRule>
    <cfRule type="cellIs" dxfId="345" priority="1456" operator="greaterThan">
      <formula>15</formula>
    </cfRule>
  </conditionalFormatting>
  <conditionalFormatting sqref="AG146">
    <cfRule type="cellIs" dxfId="344" priority="1449" operator="equal">
      <formula>0</formula>
    </cfRule>
    <cfRule type="cellIs" dxfId="343" priority="1450" operator="lessThan">
      <formula>7</formula>
    </cfRule>
    <cfRule type="cellIs" dxfId="342" priority="1451" operator="between">
      <formula>7</formula>
      <formula>14.99</formula>
    </cfRule>
    <cfRule type="cellIs" dxfId="341" priority="1452" operator="greaterThan">
      <formula>15</formula>
    </cfRule>
  </conditionalFormatting>
  <conditionalFormatting sqref="AS145:AV145 AI145:AP145 U145:AF145">
    <cfRule type="cellIs" dxfId="340" priority="1445" operator="equal">
      <formula>0</formula>
    </cfRule>
    <cfRule type="cellIs" dxfId="339" priority="1446" operator="lessThan">
      <formula>7</formula>
    </cfRule>
    <cfRule type="cellIs" dxfId="338" priority="1447" operator="between">
      <formula>7</formula>
      <formula>14.99</formula>
    </cfRule>
    <cfRule type="cellIs" dxfId="337" priority="1448" operator="greaterThan">
      <formula>15</formula>
    </cfRule>
  </conditionalFormatting>
  <conditionalFormatting sqref="AG145">
    <cfRule type="cellIs" dxfId="336" priority="1437" operator="equal">
      <formula>0</formula>
    </cfRule>
    <cfRule type="cellIs" dxfId="335" priority="1438" operator="lessThan">
      <formula>7</formula>
    </cfRule>
    <cfRule type="cellIs" dxfId="334" priority="1439" operator="between">
      <formula>7</formula>
      <formula>14.99</formula>
    </cfRule>
    <cfRule type="cellIs" dxfId="333" priority="1440" operator="greaterThan">
      <formula>15</formula>
    </cfRule>
  </conditionalFormatting>
  <conditionalFormatting sqref="AS144:AV144 AL144 U144:AF144 AN144:AP144">
    <cfRule type="cellIs" dxfId="332" priority="1433" operator="equal">
      <formula>0</formula>
    </cfRule>
    <cfRule type="cellIs" dxfId="331" priority="1434" operator="lessThan">
      <formula>7</formula>
    </cfRule>
    <cfRule type="cellIs" dxfId="330" priority="1435" operator="between">
      <formula>7</formula>
      <formula>14.99</formula>
    </cfRule>
    <cfRule type="cellIs" dxfId="329" priority="1436" operator="greaterThan">
      <formula>15</formula>
    </cfRule>
  </conditionalFormatting>
  <conditionalFormatting sqref="U143:Z143">
    <cfRule type="cellIs" dxfId="328" priority="1429" operator="equal">
      <formula>0</formula>
    </cfRule>
    <cfRule type="cellIs" dxfId="327" priority="1430" operator="lessThan">
      <formula>7</formula>
    </cfRule>
    <cfRule type="cellIs" dxfId="326" priority="1431" operator="between">
      <formula>7</formula>
      <formula>14.99</formula>
    </cfRule>
    <cfRule type="cellIs" dxfId="325" priority="1432" operator="greaterThan">
      <formula>15</formula>
    </cfRule>
  </conditionalFormatting>
  <conditionalFormatting sqref="AS142:AU142 AI142:AL142 U142:Z142 AN142:AP142 AB142:AF142">
    <cfRule type="cellIs" dxfId="324" priority="1425" operator="equal">
      <formula>0</formula>
    </cfRule>
    <cfRule type="cellIs" dxfId="323" priority="1426" operator="lessThan">
      <formula>7</formula>
    </cfRule>
    <cfRule type="cellIs" dxfId="322" priority="1427" operator="between">
      <formula>7</formula>
      <formula>14.99</formula>
    </cfRule>
    <cfRule type="cellIs" dxfId="321" priority="1428" operator="greaterThan">
      <formula>15</formula>
    </cfRule>
  </conditionalFormatting>
  <conditionalFormatting sqref="AH142">
    <cfRule type="cellIs" dxfId="320" priority="1421" operator="equal">
      <formula>0</formula>
    </cfRule>
    <cfRule type="cellIs" dxfId="319" priority="1422" operator="lessThan">
      <formula>7</formula>
    </cfRule>
    <cfRule type="cellIs" dxfId="318" priority="1423" operator="between">
      <formula>7</formula>
      <formula>14.99</formula>
    </cfRule>
    <cfRule type="cellIs" dxfId="317" priority="1424" operator="greaterThan">
      <formula>15</formula>
    </cfRule>
  </conditionalFormatting>
  <conditionalFormatting sqref="AG142">
    <cfRule type="cellIs" dxfId="316" priority="1417" operator="equal">
      <formula>0</formula>
    </cfRule>
    <cfRule type="cellIs" dxfId="315" priority="1418" operator="lessThan">
      <formula>7</formula>
    </cfRule>
    <cfRule type="cellIs" dxfId="314" priority="1419" operator="between">
      <formula>7</formula>
      <formula>14.99</formula>
    </cfRule>
    <cfRule type="cellIs" dxfId="313" priority="1420" operator="greaterThan">
      <formula>15</formula>
    </cfRule>
  </conditionalFormatting>
  <conditionalFormatting sqref="AT141 AL141 U141:V141 AB141:AF141">
    <cfRule type="cellIs" dxfId="312" priority="1413" operator="equal">
      <formula>0</formula>
    </cfRule>
    <cfRule type="cellIs" dxfId="311" priority="1414" operator="lessThan">
      <formula>7</formula>
    </cfRule>
    <cfRule type="cellIs" dxfId="310" priority="1415" operator="between">
      <formula>7</formula>
      <formula>14.99</formula>
    </cfRule>
    <cfRule type="cellIs" dxfId="309" priority="1416" operator="greaterThan">
      <formula>15</formula>
    </cfRule>
  </conditionalFormatting>
  <conditionalFormatting sqref="AT139 AL139 U139:V139 AB139:AF139">
    <cfRule type="cellIs" dxfId="308" priority="1409" operator="equal">
      <formula>0</formula>
    </cfRule>
    <cfRule type="cellIs" dxfId="307" priority="1410" operator="lessThan">
      <formula>7</formula>
    </cfRule>
    <cfRule type="cellIs" dxfId="306" priority="1411" operator="between">
      <formula>7</formula>
      <formula>14.99</formula>
    </cfRule>
    <cfRule type="cellIs" dxfId="305" priority="1412" operator="greaterThan">
      <formula>15</formula>
    </cfRule>
  </conditionalFormatting>
  <conditionalFormatting sqref="AT137 AL137 U137:V137 AB137:AF137">
    <cfRule type="cellIs" dxfId="304" priority="1401" operator="equal">
      <formula>0</formula>
    </cfRule>
    <cfRule type="cellIs" dxfId="303" priority="1402" operator="lessThan">
      <formula>7</formula>
    </cfRule>
    <cfRule type="cellIs" dxfId="302" priority="1403" operator="between">
      <formula>7</formula>
      <formula>14.99</formula>
    </cfRule>
    <cfRule type="cellIs" dxfId="301" priority="1404" operator="greaterThan">
      <formula>15</formula>
    </cfRule>
  </conditionalFormatting>
  <conditionalFormatting sqref="AS136:AV136 AI136:AP136 U136:AF136">
    <cfRule type="cellIs" dxfId="300" priority="1397" operator="equal">
      <formula>0</formula>
    </cfRule>
    <cfRule type="cellIs" dxfId="299" priority="1398" operator="lessThan">
      <formula>7</formula>
    </cfRule>
    <cfRule type="cellIs" dxfId="298" priority="1399" operator="between">
      <formula>7</formula>
      <formula>14.99</formula>
    </cfRule>
    <cfRule type="cellIs" dxfId="297" priority="1400" operator="greaterThan">
      <formula>15</formula>
    </cfRule>
  </conditionalFormatting>
  <conditionalFormatting sqref="AH136">
    <cfRule type="cellIs" dxfId="296" priority="1393" operator="equal">
      <formula>0</formula>
    </cfRule>
    <cfRule type="cellIs" dxfId="295" priority="1394" operator="lessThan">
      <formula>7</formula>
    </cfRule>
    <cfRule type="cellIs" dxfId="294" priority="1395" operator="between">
      <formula>7</formula>
      <formula>14.99</formula>
    </cfRule>
    <cfRule type="cellIs" dxfId="293" priority="1396" operator="greaterThan">
      <formula>15</formula>
    </cfRule>
  </conditionalFormatting>
  <conditionalFormatting sqref="AG136">
    <cfRule type="cellIs" dxfId="292" priority="1389" operator="equal">
      <formula>0</formula>
    </cfRule>
    <cfRule type="cellIs" dxfId="291" priority="1390" operator="lessThan">
      <formula>7</formula>
    </cfRule>
    <cfRule type="cellIs" dxfId="290" priority="1391" operator="between">
      <formula>7</formula>
      <formula>14.99</formula>
    </cfRule>
    <cfRule type="cellIs" dxfId="289" priority="1392" operator="greaterThan">
      <formula>15</formula>
    </cfRule>
  </conditionalFormatting>
  <conditionalFormatting sqref="AS135:AV135 AI135:AP135 U135:AF135">
    <cfRule type="cellIs" dxfId="288" priority="1385" operator="equal">
      <formula>0</formula>
    </cfRule>
    <cfRule type="cellIs" dxfId="287" priority="1386" operator="lessThan">
      <formula>7</formula>
    </cfRule>
    <cfRule type="cellIs" dxfId="286" priority="1387" operator="between">
      <formula>7</formula>
      <formula>14.99</formula>
    </cfRule>
    <cfRule type="cellIs" dxfId="285" priority="1388" operator="greaterThan">
      <formula>15</formula>
    </cfRule>
  </conditionalFormatting>
  <conditionalFormatting sqref="AH135">
    <cfRule type="cellIs" dxfId="284" priority="1381" operator="equal">
      <formula>0</formula>
    </cfRule>
    <cfRule type="cellIs" dxfId="283" priority="1382" operator="lessThan">
      <formula>7</formula>
    </cfRule>
    <cfRule type="cellIs" dxfId="282" priority="1383" operator="between">
      <formula>7</formula>
      <formula>14.99</formula>
    </cfRule>
    <cfRule type="cellIs" dxfId="281" priority="1384" operator="greaterThan">
      <formula>15</formula>
    </cfRule>
  </conditionalFormatting>
  <conditionalFormatting sqref="AG135">
    <cfRule type="cellIs" dxfId="280" priority="1377" operator="equal">
      <formula>0</formula>
    </cfRule>
    <cfRule type="cellIs" dxfId="279" priority="1378" operator="lessThan">
      <formula>7</formula>
    </cfRule>
    <cfRule type="cellIs" dxfId="278" priority="1379" operator="between">
      <formula>7</formula>
      <formula>14.99</formula>
    </cfRule>
    <cfRule type="cellIs" dxfId="277" priority="1380" operator="greaterThan">
      <formula>15</formula>
    </cfRule>
  </conditionalFormatting>
  <conditionalFormatting sqref="AS134:AV134 AI134:AP134 U134:AF134">
    <cfRule type="cellIs" dxfId="276" priority="1373" operator="equal">
      <formula>0</formula>
    </cfRule>
    <cfRule type="cellIs" dxfId="275" priority="1374" operator="lessThan">
      <formula>7</formula>
    </cfRule>
    <cfRule type="cellIs" dxfId="274" priority="1375" operator="between">
      <formula>7</formula>
      <formula>14.99</formula>
    </cfRule>
    <cfRule type="cellIs" dxfId="273" priority="1376" operator="greaterThan">
      <formula>15</formula>
    </cfRule>
  </conditionalFormatting>
  <conditionalFormatting sqref="AG134">
    <cfRule type="cellIs" dxfId="272" priority="1365" operator="equal">
      <formula>0</formula>
    </cfRule>
    <cfRule type="cellIs" dxfId="271" priority="1366" operator="lessThan">
      <formula>7</formula>
    </cfRule>
    <cfRule type="cellIs" dxfId="270" priority="1367" operator="between">
      <formula>7</formula>
      <formula>14.99</formula>
    </cfRule>
    <cfRule type="cellIs" dxfId="269" priority="1368" operator="greaterThan">
      <formula>15</formula>
    </cfRule>
  </conditionalFormatting>
  <conditionalFormatting sqref="AS133:AV133 AI133:AP133 U133:AF133">
    <cfRule type="cellIs" dxfId="268" priority="1361" operator="equal">
      <formula>0</formula>
    </cfRule>
    <cfRule type="cellIs" dxfId="267" priority="1362" operator="lessThan">
      <formula>7</formula>
    </cfRule>
    <cfRule type="cellIs" dxfId="266" priority="1363" operator="between">
      <formula>7</formula>
      <formula>14.99</formula>
    </cfRule>
    <cfRule type="cellIs" dxfId="265" priority="1364" operator="greaterThan">
      <formula>15</formula>
    </cfRule>
  </conditionalFormatting>
  <conditionalFormatting sqref="AS132:AV132 AI132:AP132 U132:AF132">
    <cfRule type="cellIs" dxfId="264" priority="1349" operator="equal">
      <formula>0</formula>
    </cfRule>
    <cfRule type="cellIs" dxfId="263" priority="1350" operator="lessThan">
      <formula>7</formula>
    </cfRule>
    <cfRule type="cellIs" dxfId="262" priority="1351" operator="between">
      <formula>7</formula>
      <formula>14.99</formula>
    </cfRule>
    <cfRule type="cellIs" dxfId="261" priority="1352" operator="greaterThan">
      <formula>15</formula>
    </cfRule>
  </conditionalFormatting>
  <conditionalFormatting sqref="W137:W138">
    <cfRule type="cellIs" dxfId="260" priority="1337" operator="equal">
      <formula>0</formula>
    </cfRule>
    <cfRule type="cellIs" dxfId="259" priority="1338" operator="lessThan">
      <formula>7</formula>
    </cfRule>
    <cfRule type="cellIs" dxfId="258" priority="1339" operator="between">
      <formula>7</formula>
      <formula>14.99</formula>
    </cfRule>
    <cfRule type="cellIs" dxfId="257" priority="1340" operator="greaterThan">
      <formula>15</formula>
    </cfRule>
  </conditionalFormatting>
  <conditionalFormatting sqref="W139">
    <cfRule type="cellIs" dxfId="256" priority="1333" operator="equal">
      <formula>0</formula>
    </cfRule>
    <cfRule type="cellIs" dxfId="255" priority="1334" operator="lessThan">
      <formula>7</formula>
    </cfRule>
    <cfRule type="cellIs" dxfId="254" priority="1335" operator="between">
      <formula>7</formula>
      <formula>14.99</formula>
    </cfRule>
    <cfRule type="cellIs" dxfId="253" priority="1336" operator="greaterThan">
      <formula>15</formula>
    </cfRule>
  </conditionalFormatting>
  <conditionalFormatting sqref="W141">
    <cfRule type="cellIs" dxfId="252" priority="1329" operator="equal">
      <formula>0</formula>
    </cfRule>
    <cfRule type="cellIs" dxfId="251" priority="1330" operator="lessThan">
      <formula>7</formula>
    </cfRule>
    <cfRule type="cellIs" dxfId="250" priority="1331" operator="between">
      <formula>7</formula>
      <formula>14.99</formula>
    </cfRule>
    <cfRule type="cellIs" dxfId="249" priority="1332" operator="greaterThan">
      <formula>15</formula>
    </cfRule>
  </conditionalFormatting>
  <conditionalFormatting sqref="X137:X138">
    <cfRule type="cellIs" dxfId="248" priority="1325" operator="equal">
      <formula>0</formula>
    </cfRule>
    <cfRule type="cellIs" dxfId="247" priority="1326" operator="lessThan">
      <formula>7</formula>
    </cfRule>
    <cfRule type="cellIs" dxfId="246" priority="1327" operator="between">
      <formula>7</formula>
      <formula>14.99</formula>
    </cfRule>
    <cfRule type="cellIs" dxfId="245" priority="1328" operator="greaterThan">
      <formula>15</formula>
    </cfRule>
  </conditionalFormatting>
  <conditionalFormatting sqref="X141">
    <cfRule type="cellIs" dxfId="244" priority="1321" operator="equal">
      <formula>0</formula>
    </cfRule>
    <cfRule type="cellIs" dxfId="243" priority="1322" operator="lessThan">
      <formula>7</formula>
    </cfRule>
    <cfRule type="cellIs" dxfId="242" priority="1323" operator="between">
      <formula>7</formula>
      <formula>14.99</formula>
    </cfRule>
    <cfRule type="cellIs" dxfId="241" priority="1324" operator="greaterThan">
      <formula>15</formula>
    </cfRule>
  </conditionalFormatting>
  <conditionalFormatting sqref="Y137:Y138">
    <cfRule type="cellIs" dxfId="240" priority="1317" operator="equal">
      <formula>0</formula>
    </cfRule>
    <cfRule type="cellIs" dxfId="239" priority="1318" operator="lessThan">
      <formula>7</formula>
    </cfRule>
    <cfRule type="cellIs" dxfId="238" priority="1319" operator="between">
      <formula>7</formula>
      <formula>14.99</formula>
    </cfRule>
    <cfRule type="cellIs" dxfId="237" priority="1320" operator="greaterThan">
      <formula>15</formula>
    </cfRule>
  </conditionalFormatting>
  <conditionalFormatting sqref="Y141">
    <cfRule type="cellIs" dxfId="236" priority="1313" operator="equal">
      <formula>0</formula>
    </cfRule>
    <cfRule type="cellIs" dxfId="235" priority="1314" operator="lessThan">
      <formula>7</formula>
    </cfRule>
    <cfRule type="cellIs" dxfId="234" priority="1315" operator="between">
      <formula>7</formula>
      <formula>14.99</formula>
    </cfRule>
    <cfRule type="cellIs" dxfId="233" priority="1316" operator="greaterThan">
      <formula>15</formula>
    </cfRule>
  </conditionalFormatting>
  <conditionalFormatting sqref="Z137:Z138">
    <cfRule type="cellIs" dxfId="232" priority="1309" operator="equal">
      <formula>0</formula>
    </cfRule>
    <cfRule type="cellIs" dxfId="231" priority="1310" operator="lessThan">
      <formula>7</formula>
    </cfRule>
    <cfRule type="cellIs" dxfId="230" priority="1311" operator="between">
      <formula>7</formula>
      <formula>14.99</formula>
    </cfRule>
    <cfRule type="cellIs" dxfId="229" priority="1312" operator="greaterThan">
      <formula>15</formula>
    </cfRule>
  </conditionalFormatting>
  <conditionalFormatting sqref="Z141">
    <cfRule type="cellIs" dxfId="228" priority="1305" operator="equal">
      <formula>0</formula>
    </cfRule>
    <cfRule type="cellIs" dxfId="227" priority="1306" operator="lessThan">
      <formula>7</formula>
    </cfRule>
    <cfRule type="cellIs" dxfId="226" priority="1307" operator="between">
      <formula>7</formula>
      <formula>14.99</formula>
    </cfRule>
    <cfRule type="cellIs" dxfId="225" priority="1308" operator="greaterThan">
      <formula>15</formula>
    </cfRule>
  </conditionalFormatting>
  <conditionalFormatting sqref="AA137:AA138">
    <cfRule type="cellIs" dxfId="224" priority="1301" operator="equal">
      <formula>0</formula>
    </cfRule>
    <cfRule type="cellIs" dxfId="223" priority="1302" operator="lessThan">
      <formula>7</formula>
    </cfRule>
    <cfRule type="cellIs" dxfId="222" priority="1303" operator="between">
      <formula>7</formula>
      <formula>14.99</formula>
    </cfRule>
    <cfRule type="cellIs" dxfId="221" priority="1304" operator="greaterThan">
      <formula>15</formula>
    </cfRule>
  </conditionalFormatting>
  <conditionalFormatting sqref="AG137:AG138">
    <cfRule type="cellIs" dxfId="220" priority="1293" operator="equal">
      <formula>0</formula>
    </cfRule>
    <cfRule type="cellIs" dxfId="219" priority="1294" operator="lessThan">
      <formula>7</formula>
    </cfRule>
    <cfRule type="cellIs" dxfId="218" priority="1295" operator="between">
      <formula>7</formula>
      <formula>14.99</formula>
    </cfRule>
    <cfRule type="cellIs" dxfId="217" priority="1296" operator="greaterThan">
      <formula>15</formula>
    </cfRule>
  </conditionalFormatting>
  <conditionalFormatting sqref="AG141">
    <cfRule type="cellIs" dxfId="216" priority="1289" operator="equal">
      <formula>0</formula>
    </cfRule>
    <cfRule type="cellIs" dxfId="215" priority="1290" operator="lessThan">
      <formula>7</formula>
    </cfRule>
    <cfRule type="cellIs" dxfId="214" priority="1291" operator="between">
      <formula>7</formula>
      <formula>14.99</formula>
    </cfRule>
    <cfRule type="cellIs" dxfId="213" priority="1292" operator="greaterThan">
      <formula>15</formula>
    </cfRule>
  </conditionalFormatting>
  <conditionalFormatting sqref="AH137:AH138">
    <cfRule type="cellIs" dxfId="212" priority="1285" operator="equal">
      <formula>0</formula>
    </cfRule>
    <cfRule type="cellIs" dxfId="211" priority="1286" operator="lessThan">
      <formula>7</formula>
    </cfRule>
    <cfRule type="cellIs" dxfId="210" priority="1287" operator="between">
      <formula>7</formula>
      <formula>14.99</formula>
    </cfRule>
    <cfRule type="cellIs" dxfId="209" priority="1288" operator="greaterThan">
      <formula>15</formula>
    </cfRule>
  </conditionalFormatting>
  <conditionalFormatting sqref="AH141">
    <cfRule type="cellIs" dxfId="208" priority="1281" operator="equal">
      <formula>0</formula>
    </cfRule>
    <cfRule type="cellIs" dxfId="207" priority="1282" operator="lessThan">
      <formula>7</formula>
    </cfRule>
    <cfRule type="cellIs" dxfId="206" priority="1283" operator="between">
      <formula>7</formula>
      <formula>14.99</formula>
    </cfRule>
    <cfRule type="cellIs" dxfId="205" priority="1284" operator="greaterThan">
      <formula>15</formula>
    </cfRule>
  </conditionalFormatting>
  <conditionalFormatting sqref="AI137:AI138">
    <cfRule type="cellIs" dxfId="204" priority="1277" operator="equal">
      <formula>0</formula>
    </cfRule>
    <cfRule type="cellIs" dxfId="203" priority="1278" operator="lessThan">
      <formula>7</formula>
    </cfRule>
    <cfRule type="cellIs" dxfId="202" priority="1279" operator="between">
      <formula>7</formula>
      <formula>14.99</formula>
    </cfRule>
    <cfRule type="cellIs" dxfId="201" priority="1280" operator="greaterThan">
      <formula>15</formula>
    </cfRule>
  </conditionalFormatting>
  <conditionalFormatting sqref="AI141">
    <cfRule type="cellIs" dxfId="200" priority="1273" operator="equal">
      <formula>0</formula>
    </cfRule>
    <cfRule type="cellIs" dxfId="199" priority="1274" operator="lessThan">
      <formula>7</formula>
    </cfRule>
    <cfRule type="cellIs" dxfId="198" priority="1275" operator="between">
      <formula>7</formula>
      <formula>14.99</formula>
    </cfRule>
    <cfRule type="cellIs" dxfId="197" priority="1276" operator="greaterThan">
      <formula>15</formula>
    </cfRule>
  </conditionalFormatting>
  <conditionalFormatting sqref="AJ137:AJ138">
    <cfRule type="cellIs" dxfId="196" priority="1269" operator="equal">
      <formula>0</formula>
    </cfRule>
    <cfRule type="cellIs" dxfId="195" priority="1270" operator="lessThan">
      <formula>7</formula>
    </cfRule>
    <cfRule type="cellIs" dxfId="194" priority="1271" operator="between">
      <formula>7</formula>
      <formula>14.99</formula>
    </cfRule>
    <cfRule type="cellIs" dxfId="193" priority="1272" operator="greaterThan">
      <formula>15</formula>
    </cfRule>
  </conditionalFormatting>
  <conditionalFormatting sqref="AJ141">
    <cfRule type="cellIs" dxfId="192" priority="1265" operator="equal">
      <formula>0</formula>
    </cfRule>
    <cfRule type="cellIs" dxfId="191" priority="1266" operator="lessThan">
      <formula>7</formula>
    </cfRule>
    <cfRule type="cellIs" dxfId="190" priority="1267" operator="between">
      <formula>7</formula>
      <formula>14.99</formula>
    </cfRule>
    <cfRule type="cellIs" dxfId="189" priority="1268" operator="greaterThan">
      <formula>15</formula>
    </cfRule>
  </conditionalFormatting>
  <conditionalFormatting sqref="AK137:AK138">
    <cfRule type="cellIs" dxfId="188" priority="1261" operator="equal">
      <formula>0</formula>
    </cfRule>
    <cfRule type="cellIs" dxfId="187" priority="1262" operator="lessThan">
      <formula>7</formula>
    </cfRule>
    <cfRule type="cellIs" dxfId="186" priority="1263" operator="between">
      <formula>7</formula>
      <formula>14.99</formula>
    </cfRule>
    <cfRule type="cellIs" dxfId="185" priority="1264" operator="greaterThan">
      <formula>15</formula>
    </cfRule>
  </conditionalFormatting>
  <conditionalFormatting sqref="AK141">
    <cfRule type="cellIs" dxfId="184" priority="1257" operator="equal">
      <formula>0</formula>
    </cfRule>
    <cfRule type="cellIs" dxfId="183" priority="1258" operator="lessThan">
      <formula>7</formula>
    </cfRule>
    <cfRule type="cellIs" dxfId="182" priority="1259" operator="between">
      <formula>7</formula>
      <formula>14.99</formula>
    </cfRule>
    <cfRule type="cellIs" dxfId="181" priority="1260" operator="greaterThan">
      <formula>15</formula>
    </cfRule>
  </conditionalFormatting>
  <conditionalFormatting sqref="AM137:AM138">
    <cfRule type="cellIs" dxfId="180" priority="1253" operator="equal">
      <formula>0</formula>
    </cfRule>
    <cfRule type="cellIs" dxfId="179" priority="1254" operator="lessThan">
      <formula>7</formula>
    </cfRule>
    <cfRule type="cellIs" dxfId="178" priority="1255" operator="between">
      <formula>7</formula>
      <formula>14.99</formula>
    </cfRule>
    <cfRule type="cellIs" dxfId="177" priority="1256" operator="greaterThan">
      <formula>15</formula>
    </cfRule>
  </conditionalFormatting>
  <conditionalFormatting sqref="AM141">
    <cfRule type="cellIs" dxfId="176" priority="1249" operator="equal">
      <formula>0</formula>
    </cfRule>
    <cfRule type="cellIs" dxfId="175" priority="1250" operator="lessThan">
      <formula>7</formula>
    </cfRule>
    <cfRule type="cellIs" dxfId="174" priority="1251" operator="between">
      <formula>7</formula>
      <formula>14.99</formula>
    </cfRule>
    <cfRule type="cellIs" dxfId="173" priority="1252" operator="greaterThan">
      <formula>15</formula>
    </cfRule>
  </conditionalFormatting>
  <conditionalFormatting sqref="AN137:AN138">
    <cfRule type="cellIs" dxfId="172" priority="1245" operator="equal">
      <formula>0</formula>
    </cfRule>
    <cfRule type="cellIs" dxfId="171" priority="1246" operator="lessThan">
      <formula>7</formula>
    </cfRule>
    <cfRule type="cellIs" dxfId="170" priority="1247" operator="between">
      <formula>7</formula>
      <formula>14.99</formula>
    </cfRule>
    <cfRule type="cellIs" dxfId="169" priority="1248" operator="greaterThan">
      <formula>15</formula>
    </cfRule>
  </conditionalFormatting>
  <conditionalFormatting sqref="AN141">
    <cfRule type="cellIs" dxfId="168" priority="1241" operator="equal">
      <formula>0</formula>
    </cfRule>
    <cfRule type="cellIs" dxfId="167" priority="1242" operator="lessThan">
      <formula>7</formula>
    </cfRule>
    <cfRule type="cellIs" dxfId="166" priority="1243" operator="between">
      <formula>7</formula>
      <formula>14.99</formula>
    </cfRule>
    <cfRule type="cellIs" dxfId="165" priority="1244" operator="greaterThan">
      <formula>15</formula>
    </cfRule>
  </conditionalFormatting>
  <conditionalFormatting sqref="AO139">
    <cfRule type="cellIs" dxfId="164" priority="1233" operator="equal">
      <formula>0</formula>
    </cfRule>
    <cfRule type="cellIs" dxfId="163" priority="1234" operator="lessThan">
      <formula>7</formula>
    </cfRule>
    <cfRule type="cellIs" dxfId="162" priority="1235" operator="between">
      <formula>7</formula>
      <formula>14.99</formula>
    </cfRule>
    <cfRule type="cellIs" dxfId="161" priority="1236" operator="greaterThan">
      <formula>15</formula>
    </cfRule>
  </conditionalFormatting>
  <conditionalFormatting sqref="AO141">
    <cfRule type="cellIs" dxfId="160" priority="1229" operator="equal">
      <formula>0</formula>
    </cfRule>
    <cfRule type="cellIs" dxfId="159" priority="1230" operator="lessThan">
      <formula>7</formula>
    </cfRule>
    <cfRule type="cellIs" dxfId="158" priority="1231" operator="between">
      <formula>7</formula>
      <formula>14.99</formula>
    </cfRule>
    <cfRule type="cellIs" dxfId="157" priority="1232" operator="greaterThan">
      <formula>15</formula>
    </cfRule>
  </conditionalFormatting>
  <conditionalFormatting sqref="AP141">
    <cfRule type="cellIs" dxfId="156" priority="1221" operator="equal">
      <formula>0</formula>
    </cfRule>
    <cfRule type="cellIs" dxfId="155" priority="1222" operator="lessThan">
      <formula>7</formula>
    </cfRule>
    <cfRule type="cellIs" dxfId="154" priority="1223" operator="between">
      <formula>7</formula>
      <formula>14.99</formula>
    </cfRule>
    <cfRule type="cellIs" dxfId="153" priority="1224" operator="greaterThan">
      <formula>15</formula>
    </cfRule>
  </conditionalFormatting>
  <conditionalFormatting sqref="AR137:AR138">
    <cfRule type="cellIs" dxfId="152" priority="1217" operator="equal">
      <formula>0</formula>
    </cfRule>
    <cfRule type="cellIs" dxfId="151" priority="1218" operator="lessThan">
      <formula>7</formula>
    </cfRule>
    <cfRule type="cellIs" dxfId="150" priority="1219" operator="between">
      <formula>7</formula>
      <formula>14.99</formula>
    </cfRule>
    <cfRule type="cellIs" dxfId="149" priority="1220" operator="greaterThan">
      <formula>15</formula>
    </cfRule>
  </conditionalFormatting>
  <conditionalFormatting sqref="AR141">
    <cfRule type="cellIs" dxfId="148" priority="1213" operator="equal">
      <formula>0</formula>
    </cfRule>
    <cfRule type="cellIs" dxfId="147" priority="1214" operator="lessThan">
      <formula>7</formula>
    </cfRule>
    <cfRule type="cellIs" dxfId="146" priority="1215" operator="between">
      <formula>7</formula>
      <formula>14.99</formula>
    </cfRule>
    <cfRule type="cellIs" dxfId="145" priority="1216" operator="greaterThan">
      <formula>15</formula>
    </cfRule>
  </conditionalFormatting>
  <conditionalFormatting sqref="AS137:AS138">
    <cfRule type="cellIs" dxfId="144" priority="1209" operator="equal">
      <formula>0</formula>
    </cfRule>
    <cfRule type="cellIs" dxfId="143" priority="1210" operator="lessThan">
      <formula>7</formula>
    </cfRule>
    <cfRule type="cellIs" dxfId="142" priority="1211" operator="between">
      <formula>7</formula>
      <formula>14.99</formula>
    </cfRule>
    <cfRule type="cellIs" dxfId="141" priority="1212" operator="greaterThan">
      <formula>15</formula>
    </cfRule>
  </conditionalFormatting>
  <conditionalFormatting sqref="AS139">
    <cfRule type="cellIs" dxfId="140" priority="1205" operator="equal">
      <formula>0</formula>
    </cfRule>
    <cfRule type="cellIs" dxfId="139" priority="1206" operator="lessThan">
      <formula>7</formula>
    </cfRule>
    <cfRule type="cellIs" dxfId="138" priority="1207" operator="between">
      <formula>7</formula>
      <formula>14.99</formula>
    </cfRule>
    <cfRule type="cellIs" dxfId="137" priority="1208" operator="greaterThan">
      <formula>15</formula>
    </cfRule>
  </conditionalFormatting>
  <conditionalFormatting sqref="AS141">
    <cfRule type="cellIs" dxfId="136" priority="1201" operator="equal">
      <formula>0</formula>
    </cfRule>
    <cfRule type="cellIs" dxfId="135" priority="1202" operator="lessThan">
      <formula>7</formula>
    </cfRule>
    <cfRule type="cellIs" dxfId="134" priority="1203" operator="between">
      <formula>7</formula>
      <formula>14.99</formula>
    </cfRule>
    <cfRule type="cellIs" dxfId="133" priority="1204" operator="greaterThan">
      <formula>15</formula>
    </cfRule>
  </conditionalFormatting>
  <conditionalFormatting sqref="AU137:AU138">
    <cfRule type="cellIs" dxfId="132" priority="1197" operator="equal">
      <formula>0</formula>
    </cfRule>
    <cfRule type="cellIs" dxfId="131" priority="1198" operator="lessThan">
      <formula>7</formula>
    </cfRule>
    <cfRule type="cellIs" dxfId="130" priority="1199" operator="between">
      <formula>7</formula>
      <formula>14.99</formula>
    </cfRule>
    <cfRule type="cellIs" dxfId="129" priority="1200" operator="greaterThan">
      <formula>15</formula>
    </cfRule>
  </conditionalFormatting>
  <conditionalFormatting sqref="AH157">
    <cfRule type="cellIs" dxfId="128" priority="281" operator="equal">
      <formula>0</formula>
    </cfRule>
    <cfRule type="cellIs" dxfId="127" priority="282" operator="lessThan">
      <formula>7</formula>
    </cfRule>
    <cfRule type="cellIs" dxfId="126" priority="283" operator="between">
      <formula>7</formula>
      <formula>14.99</formula>
    </cfRule>
    <cfRule type="cellIs" dxfId="125" priority="284" operator="greaterThan">
      <formula>15</formula>
    </cfRule>
  </conditionalFormatting>
  <conditionalFormatting sqref="AU141">
    <cfRule type="cellIs" dxfId="124" priority="1193" operator="equal">
      <formula>0</formula>
    </cfRule>
    <cfRule type="cellIs" dxfId="123" priority="1194" operator="lessThan">
      <formula>7</formula>
    </cfRule>
    <cfRule type="cellIs" dxfId="122" priority="1195" operator="between">
      <formula>7</formula>
      <formula>14.99</formula>
    </cfRule>
    <cfRule type="cellIs" dxfId="121" priority="1196" operator="greaterThan">
      <formula>15</formula>
    </cfRule>
  </conditionalFormatting>
  <conditionalFormatting sqref="AV137:AV138">
    <cfRule type="cellIs" dxfId="120" priority="1189" operator="equal">
      <formula>0</formula>
    </cfRule>
    <cfRule type="cellIs" dxfId="119" priority="1190" operator="lessThan">
      <formula>7</formula>
    </cfRule>
    <cfRule type="cellIs" dxfId="118" priority="1191" operator="between">
      <formula>7</formula>
      <formula>14.99</formula>
    </cfRule>
    <cfRule type="cellIs" dxfId="117" priority="1192" operator="greaterThan">
      <formula>15</formula>
    </cfRule>
  </conditionalFormatting>
  <conditionalFormatting sqref="AV139">
    <cfRule type="cellIs" dxfId="116" priority="1185" operator="equal">
      <formula>0</formula>
    </cfRule>
    <cfRule type="cellIs" dxfId="115" priority="1186" operator="lessThan">
      <formula>7</formula>
    </cfRule>
    <cfRule type="cellIs" dxfId="114" priority="1187" operator="between">
      <formula>7</formula>
      <formula>14.99</formula>
    </cfRule>
    <cfRule type="cellIs" dxfId="113" priority="1188" operator="greaterThan">
      <formula>15</formula>
    </cfRule>
  </conditionalFormatting>
  <conditionalFormatting sqref="AR132">
    <cfRule type="cellIs" dxfId="112" priority="1177" operator="equal">
      <formula>0</formula>
    </cfRule>
    <cfRule type="cellIs" dxfId="111" priority="1178" operator="lessThan">
      <formula>7</formula>
    </cfRule>
    <cfRule type="cellIs" dxfId="110" priority="1179" operator="between">
      <formula>7</formula>
      <formula>14.99</formula>
    </cfRule>
    <cfRule type="cellIs" dxfId="109" priority="1180" operator="greaterThan">
      <formula>15</formula>
    </cfRule>
  </conditionalFormatting>
  <conditionalFormatting sqref="AR133">
    <cfRule type="cellIs" dxfId="108" priority="1169" operator="equal">
      <formula>0</formula>
    </cfRule>
    <cfRule type="cellIs" dxfId="107" priority="1170" operator="lessThan">
      <formula>7</formula>
    </cfRule>
    <cfRule type="cellIs" dxfId="106" priority="1171" operator="between">
      <formula>7</formula>
      <formula>14.99</formula>
    </cfRule>
    <cfRule type="cellIs" dxfId="105" priority="1172" operator="greaterThan">
      <formula>15</formula>
    </cfRule>
  </conditionalFormatting>
  <conditionalFormatting sqref="AJ152">
    <cfRule type="cellIs" dxfId="104" priority="641" operator="equal">
      <formula>0</formula>
    </cfRule>
    <cfRule type="cellIs" dxfId="103" priority="642" operator="lessThan">
      <formula>7</formula>
    </cfRule>
    <cfRule type="cellIs" dxfId="102" priority="643" operator="between">
      <formula>7</formula>
      <formula>14.99</formula>
    </cfRule>
    <cfRule type="cellIs" dxfId="101" priority="644" operator="greaterThan">
      <formula>15</formula>
    </cfRule>
  </conditionalFormatting>
  <conditionalFormatting sqref="AB153">
    <cfRule type="cellIs" dxfId="100" priority="569" operator="equal">
      <formula>0</formula>
    </cfRule>
    <cfRule type="cellIs" dxfId="99" priority="570" operator="lessThan">
      <formula>7</formula>
    </cfRule>
    <cfRule type="cellIs" dxfId="98" priority="571" operator="between">
      <formula>7</formula>
      <formula>14.99</formula>
    </cfRule>
    <cfRule type="cellIs" dxfId="97" priority="572" operator="greaterThan">
      <formula>15</formula>
    </cfRule>
  </conditionalFormatting>
  <conditionalFormatting sqref="AG153">
    <cfRule type="cellIs" dxfId="96" priority="565" operator="equal">
      <formula>0</formula>
    </cfRule>
    <cfRule type="cellIs" dxfId="95" priority="566" operator="lessThan">
      <formula>7</formula>
    </cfRule>
    <cfRule type="cellIs" dxfId="94" priority="567" operator="between">
      <formula>7</formula>
      <formula>14.99</formula>
    </cfRule>
    <cfRule type="cellIs" dxfId="93" priority="568" operator="greaterThan">
      <formula>15</formula>
    </cfRule>
  </conditionalFormatting>
  <conditionalFormatting sqref="AR153">
    <cfRule type="cellIs" dxfId="92" priority="493" operator="equal">
      <formula>0</formula>
    </cfRule>
    <cfRule type="cellIs" dxfId="91" priority="494" operator="lessThan">
      <formula>7</formula>
    </cfRule>
    <cfRule type="cellIs" dxfId="90" priority="495" operator="between">
      <formula>7</formula>
      <formula>14.99</formula>
    </cfRule>
    <cfRule type="cellIs" dxfId="89" priority="496" operator="greaterThan">
      <formula>15</formula>
    </cfRule>
  </conditionalFormatting>
  <conditionalFormatting sqref="AU158">
    <cfRule type="cellIs" dxfId="88" priority="205" operator="equal">
      <formula>0</formula>
    </cfRule>
    <cfRule type="cellIs" dxfId="87" priority="206" operator="lessThan">
      <formula>7</formula>
    </cfRule>
    <cfRule type="cellIs" dxfId="86" priority="207" operator="between">
      <formula>7</formula>
      <formula>14.99</formula>
    </cfRule>
    <cfRule type="cellIs" dxfId="85" priority="208" operator="greaterThan">
      <formula>15</formula>
    </cfRule>
  </conditionalFormatting>
  <conditionalFormatting sqref="AQ144">
    <cfRule type="cellIs" dxfId="84" priority="113" operator="equal">
      <formula>0</formula>
    </cfRule>
    <cfRule type="cellIs" dxfId="83" priority="114" operator="lessThan">
      <formula>7</formula>
    </cfRule>
    <cfRule type="cellIs" dxfId="82" priority="115" operator="between">
      <formula>7</formula>
      <formula>14.99</formula>
    </cfRule>
    <cfRule type="cellIs" dxfId="81" priority="116" operator="greaterThan">
      <formula>15</formula>
    </cfRule>
  </conditionalFormatting>
  <conditionalFormatting sqref="AS158">
    <cfRule type="cellIs" dxfId="80" priority="209" operator="equal">
      <formula>0</formula>
    </cfRule>
    <cfRule type="cellIs" dxfId="79" priority="210" operator="lessThan">
      <formula>7</formula>
    </cfRule>
    <cfRule type="cellIs" dxfId="78" priority="211" operator="between">
      <formula>7</formula>
      <formula>14.99</formula>
    </cfRule>
    <cfRule type="cellIs" dxfId="77" priority="212" operator="greaterThan">
      <formula>15</formula>
    </cfRule>
  </conditionalFormatting>
  <conditionalFormatting sqref="AQ146">
    <cfRule type="cellIs" dxfId="76" priority="97" operator="equal">
      <formula>0</formula>
    </cfRule>
    <cfRule type="cellIs" dxfId="75" priority="98" operator="lessThan">
      <formula>7</formula>
    </cfRule>
    <cfRule type="cellIs" dxfId="74" priority="99" operator="between">
      <formula>7</formula>
      <formula>14.99</formula>
    </cfRule>
    <cfRule type="cellIs" dxfId="73" priority="100" operator="greaterThan">
      <formula>15</formula>
    </cfRule>
  </conditionalFormatting>
  <conditionalFormatting sqref="AQ157">
    <cfRule type="cellIs" dxfId="72" priority="17" operator="equal">
      <formula>0</formula>
    </cfRule>
    <cfRule type="cellIs" dxfId="71" priority="18" operator="lessThan">
      <formula>7</formula>
    </cfRule>
    <cfRule type="cellIs" dxfId="70" priority="19" operator="between">
      <formula>7</formula>
      <formula>14.99</formula>
    </cfRule>
    <cfRule type="cellIs" dxfId="69" priority="20" operator="greaterThan">
      <formula>15</formula>
    </cfRule>
  </conditionalFormatting>
  <pageMargins left="0.51181102362204722" right="0.39370078740157483" top="0.51181102362204722" bottom="0.70866141732283472" header="0.35433070866141736" footer="0.51181102362204722"/>
  <pageSetup paperSize="9" scale="22" fitToHeight="0" orientation="landscape" r:id="rId1"/>
  <headerFooter alignWithMargins="0">
    <oddHeader>&amp;L&amp;F&amp;RRisk calculation</oddHeader>
    <oddFooter>&amp;LInternal use. Only for Top management, management review participants, ISMS consultants and auditors.&amp;RPage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2"/>
  <sheetViews>
    <sheetView workbookViewId="0"/>
  </sheetViews>
  <sheetFormatPr defaultColWidth="9.1328125" defaultRowHeight="13.15" x14ac:dyDescent="0.4"/>
  <cols>
    <col min="1" max="1" width="9.1328125" style="1"/>
    <col min="2" max="2" width="14" style="1" bestFit="1" customWidth="1"/>
    <col min="3" max="3" width="15.265625" style="1" customWidth="1"/>
    <col min="4" max="4" width="17" style="1" customWidth="1"/>
    <col min="5" max="16384" width="9.1328125" style="1"/>
  </cols>
  <sheetData>
    <row r="1" spans="2:49" s="19" customFormat="1" x14ac:dyDescent="0.35">
      <c r="C1" s="14"/>
      <c r="D1" s="14"/>
      <c r="E1" s="14"/>
      <c r="AV1" s="82"/>
      <c r="AW1" s="82"/>
    </row>
    <row r="2" spans="2:49" s="19" customFormat="1" ht="23.25" x14ac:dyDescent="0.35">
      <c r="B2" s="65" t="s">
        <v>221</v>
      </c>
      <c r="C2" s="14"/>
      <c r="D2" s="14"/>
      <c r="E2" s="14"/>
      <c r="AV2" s="83"/>
      <c r="AW2" s="82"/>
    </row>
    <row r="4" spans="2:49" x14ac:dyDescent="0.4">
      <c r="B4" s="1" t="s">
        <v>222</v>
      </c>
      <c r="C4" s="1" t="s">
        <v>223</v>
      </c>
      <c r="D4" s="1" t="s">
        <v>224</v>
      </c>
    </row>
    <row r="5" spans="2:49" x14ac:dyDescent="0.4">
      <c r="B5" s="1">
        <v>1</v>
      </c>
      <c r="C5" s="1">
        <v>1</v>
      </c>
      <c r="D5" s="1">
        <v>1</v>
      </c>
    </row>
    <row r="6" spans="2:49" x14ac:dyDescent="0.4">
      <c r="B6" s="1">
        <v>2</v>
      </c>
      <c r="C6" s="1">
        <v>2</v>
      </c>
      <c r="D6" s="1">
        <v>2</v>
      </c>
    </row>
    <row r="7" spans="2:49" x14ac:dyDescent="0.4">
      <c r="B7" s="1">
        <v>3</v>
      </c>
      <c r="C7" s="1">
        <v>3</v>
      </c>
      <c r="D7" s="1">
        <v>3</v>
      </c>
    </row>
    <row r="9" spans="2:49" x14ac:dyDescent="0.4">
      <c r="B9" s="61" t="s">
        <v>220</v>
      </c>
    </row>
    <row r="10" spans="2:49" x14ac:dyDescent="0.4">
      <c r="B10" s="62" t="s">
        <v>225</v>
      </c>
    </row>
    <row r="11" spans="2:49" x14ac:dyDescent="0.4">
      <c r="B11" s="63" t="s">
        <v>226</v>
      </c>
    </row>
    <row r="12" spans="2:49" x14ac:dyDescent="0.4">
      <c r="B12" s="64" t="s">
        <v>227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&amp;L&amp;F&amp;RRisk acceptance criteria</oddHeader>
    <oddFooter>&amp;L&amp;8Internal use. Only for Top management, management review participants, ISMS consultants and auditors.&amp;R&amp;9Page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</vt:lpstr>
      <vt:lpstr>Information and evalution</vt:lpstr>
      <vt:lpstr>CIA values</vt:lpstr>
      <vt:lpstr>Threats</vt:lpstr>
      <vt:lpstr>Threat values</vt:lpstr>
      <vt:lpstr>Controls and SOA</vt:lpstr>
      <vt:lpstr>Control evaluation</vt:lpstr>
      <vt:lpstr>Risk calculation</vt:lpstr>
      <vt:lpstr>Risk criteria</vt:lpstr>
      <vt:lpstr>Treatment-proposal</vt:lpstr>
      <vt:lpstr>Privacy risk</vt:lpstr>
      <vt:lpstr>Instructions</vt:lpstr>
      <vt:lpstr>'Treatment-proposal'!Print_Area</vt:lpstr>
      <vt:lpstr>'Controls and SOA'!Print_Titles</vt:lpstr>
      <vt:lpstr>'Information and evalution'!Print_Titles</vt:lpstr>
      <vt:lpstr>'Privacy risk'!Print_Titles</vt:lpstr>
      <vt:lpstr>'Risk calculation'!Print_Titles</vt:lpstr>
      <vt:lpstr>Threats!Print_Titles</vt:lpstr>
      <vt:lpstr>'Treatment-proposal'!Print_Titles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Cesare</cp:lastModifiedBy>
  <cp:lastPrinted>2017-10-31T13:00:57Z</cp:lastPrinted>
  <dcterms:created xsi:type="dcterms:W3CDTF">1996-10-14T23:33:28Z</dcterms:created>
  <dcterms:modified xsi:type="dcterms:W3CDTF">2018-03-08T17:54:47Z</dcterms:modified>
</cp:coreProperties>
</file>